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zengi\Downloads\"/>
    </mc:Choice>
  </mc:AlternateContent>
  <xr:revisionPtr revIDLastSave="0" documentId="13_ncr:1_{A82E4E50-8F49-46DE-957A-786E62A9050F}" xr6:coauthVersionLast="47" xr6:coauthVersionMax="47" xr10:uidLastSave="{00000000-0000-0000-0000-000000000000}"/>
  <bookViews>
    <workbookView xWindow="-120" yWindow="-120" windowWidth="29040" windowHeight="15720" xr2:uid="{0600B100-D5A7-445D-AEEF-6C805D94905F}"/>
  </bookViews>
  <sheets>
    <sheet name="目次" sheetId="40" r:id="rId1"/>
    <sheet name="01.変更届" sheetId="28" r:id="rId2"/>
    <sheet name="02.誓約書" sheetId="39" r:id="rId3"/>
    <sheet name="03.確約書" sheetId="34" r:id="rId4"/>
    <sheet name="04.連帯保証人届出書" sheetId="35" r:id="rId5"/>
    <sheet name="05.会員台帳（写真貼付）" sheetId="36" r:id="rId6"/>
    <sheet name="base" sheetId="25" state="hidden" r:id="rId7"/>
    <sheet name="daisei" sheetId="26" state="hidden" r:id="rId8"/>
    <sheet name="sentori" sheetId="27" state="hidden" r:id="rId9"/>
  </sheets>
  <externalReferences>
    <externalReference r:id="rId10"/>
    <externalReference r:id="rId11"/>
    <externalReference r:id="rId12"/>
    <externalReference r:id="rId13"/>
    <externalReference r:id="rId14"/>
  </externalReferences>
  <definedNames>
    <definedName name="branch_count" localSheetId="2">[1]base!$C$11</definedName>
    <definedName name="branch_count" localSheetId="3">[2]base!$C$11</definedName>
    <definedName name="branch_count" localSheetId="4">[2]base!$C$11</definedName>
    <definedName name="branch_count" localSheetId="5">[2]base!$C$11</definedName>
    <definedName name="branch_count" localSheetId="0">[3]base!$C$11</definedName>
    <definedName name="branch_count">[4]base!$C$11</definedName>
    <definedName name="capital" localSheetId="2">[1]base!$G$15</definedName>
    <definedName name="capital" localSheetId="3">[2]base!$G$15</definedName>
    <definedName name="capital" localSheetId="4">[2]base!$G$15</definedName>
    <definedName name="capital" localSheetId="5">[2]base!$G$15</definedName>
    <definedName name="capital" localSheetId="0">[3]base!$G$15</definedName>
    <definedName name="capital">[4]base!$G$15</definedName>
    <definedName name="change" localSheetId="0">[5]base!$C$4</definedName>
    <definedName name="change">base!$C$4</definedName>
    <definedName name="daihyo_after_type">base!$C$5</definedName>
    <definedName name="daihyo_before_type">base!$C$6</definedName>
    <definedName name="daihyo_nm" localSheetId="0">[5]base!$AF$17</definedName>
    <definedName name="daihyo_nm">base!$AF$17</definedName>
    <definedName name="daihyo2_after_type">base!$C$7</definedName>
    <definedName name="daihyo2_before_type">base!$C$8</definedName>
    <definedName name="daisei" localSheetId="2">[1]daisei!$A$3:$S$102</definedName>
    <definedName name="daisei" localSheetId="3">[2]daisei!$A$3:$S$102</definedName>
    <definedName name="daisei" localSheetId="4">[2]daisei!$A$3:$S$102</definedName>
    <definedName name="daisei" localSheetId="5">[2]daisei!$A$3:$S$102</definedName>
    <definedName name="daisei" localSheetId="0">[3]daisei!$A$3:$S$102</definedName>
    <definedName name="daisei">daisei!$A$4:$AK$103</definedName>
    <definedName name="deposit_type" localSheetId="2">[1]base!$C$8</definedName>
    <definedName name="deposit_type" localSheetId="3">[2]base!$C$8</definedName>
    <definedName name="deposit_type" localSheetId="4">[2]base!$C$8</definedName>
    <definedName name="deposit_type" localSheetId="5">[2]base!$C$8</definedName>
    <definedName name="deposit_type" localSheetId="0">[3]base!$C$8</definedName>
    <definedName name="deposit_type">[4]base!$C$8</definedName>
    <definedName name="email1" localSheetId="2">[1]base!$G$12</definedName>
    <definedName name="email1" localSheetId="3">[2]base!$G$12</definedName>
    <definedName name="email1" localSheetId="4">[2]base!$G$12</definedName>
    <definedName name="email1" localSheetId="5">[2]base!$G$12</definedName>
    <definedName name="email1" localSheetId="0">[3]base!$G$12</definedName>
    <definedName name="email1">[4]base!$G$12</definedName>
    <definedName name="email2" localSheetId="2">[1]base!$G$13</definedName>
    <definedName name="email2" localSheetId="3">[2]base!$G$13</definedName>
    <definedName name="email2" localSheetId="4">[2]base!$G$13</definedName>
    <definedName name="email2" localSheetId="5">[2]base!$G$13</definedName>
    <definedName name="email2" localSheetId="0">[3]base!$G$13</definedName>
    <definedName name="email2">[4]base!$G$13</definedName>
    <definedName name="hojin_kojin_type" localSheetId="2">[1]base!$C$3</definedName>
    <definedName name="hojin_kojin_type" localSheetId="3">[2]base!$C$3</definedName>
    <definedName name="hojin_kojin_type" localSheetId="4">[2]base!$C$3</definedName>
    <definedName name="hojin_kojin_type" localSheetId="5">[2]base!$C$3</definedName>
    <definedName name="hojin_kojin_type" localSheetId="0">[3]base!$C$3</definedName>
    <definedName name="hojin_kojin_type">[4]base!$C$3</definedName>
    <definedName name="hojin_open_date" localSheetId="2">[1]base!$G$14</definedName>
    <definedName name="hojin_open_date" localSheetId="3">[2]base!$G$14</definedName>
    <definedName name="hojin_open_date" localSheetId="4">[2]base!$G$14</definedName>
    <definedName name="hojin_open_date" localSheetId="5">[2]base!$G$14</definedName>
    <definedName name="hojin_open_date" localSheetId="0">[3]base!$G$14</definedName>
    <definedName name="hojin_open_date">[4]base!$G$14</definedName>
    <definedName name="industry" localSheetId="2">[1]base!$G$18</definedName>
    <definedName name="industry" localSheetId="3">[2]base!$G$18</definedName>
    <definedName name="industry" localSheetId="4">[2]base!$G$18</definedName>
    <definedName name="industry" localSheetId="5">[2]base!$G$18</definedName>
    <definedName name="industry" localSheetId="0">[3]base!$G$18</definedName>
    <definedName name="industry">[4]base!$G$18</definedName>
    <definedName name="input_date" localSheetId="2">[1]base!$C$10</definedName>
    <definedName name="input_date" localSheetId="3">[2]base!$C$10</definedName>
    <definedName name="input_date" localSheetId="4">[2]base!$C$10</definedName>
    <definedName name="input_date" localSheetId="5">[2]base!$C$10</definedName>
    <definedName name="input_date" localSheetId="0">[3]base!$C$10</definedName>
    <definedName name="input_date">base!$C$11</definedName>
    <definedName name="jug_count" localSheetId="2">[1]base!$G$17</definedName>
    <definedName name="jug_count" localSheetId="3">[2]base!$G$17</definedName>
    <definedName name="jug_count" localSheetId="4">[2]base!$G$17</definedName>
    <definedName name="jug_count" localSheetId="5">[2]base!$G$17</definedName>
    <definedName name="jug_count" localSheetId="0">[3]base!$G$17</definedName>
    <definedName name="jug_count">[4]base!$G$17</definedName>
    <definedName name="kojin_open_date" localSheetId="2">[1]base!$G$16</definedName>
    <definedName name="kojin_open_date" localSheetId="3">[2]base!$G$16</definedName>
    <definedName name="kojin_open_date" localSheetId="4">[2]base!$G$16</definedName>
    <definedName name="kojin_open_date" localSheetId="5">[2]base!$G$16</definedName>
    <definedName name="kojin_open_date" localSheetId="0">[3]base!$G$16</definedName>
    <definedName name="kojin_open_date">[4]base!$G$16</definedName>
    <definedName name="license_count" localSheetId="2">[1]base!$K$3</definedName>
    <definedName name="license_count" localSheetId="3">[2]base!$K$3</definedName>
    <definedName name="license_count" localSheetId="4">[2]base!$K$3</definedName>
    <definedName name="license_count" localSheetId="5">[2]base!$K$3</definedName>
    <definedName name="license_count" localSheetId="0">[3]base!$K$3</definedName>
    <definedName name="license_count">base!$AF$5</definedName>
    <definedName name="license_date" localSheetId="2">[1]base!$K$5</definedName>
    <definedName name="license_date" localSheetId="3">[2]base!$K$5</definedName>
    <definedName name="license_date" localSheetId="4">[2]base!$K$5</definedName>
    <definedName name="license_date" localSheetId="5">[2]base!$K$5</definedName>
    <definedName name="license_date" localSheetId="0">[3]base!$K$5</definedName>
    <definedName name="license_date">base!$AF$7</definedName>
    <definedName name="license_from" localSheetId="2">[1]base!$K$6</definedName>
    <definedName name="license_from" localSheetId="3">[2]base!$K$6</definedName>
    <definedName name="license_from" localSheetId="4">[2]base!$K$6</definedName>
    <definedName name="license_from" localSheetId="5">[2]base!$K$6</definedName>
    <definedName name="license_from" localSheetId="0">[3]base!$K$6</definedName>
    <definedName name="license_from">base!$AF$8</definedName>
    <definedName name="license_nm" localSheetId="2">[1]base!$K$2</definedName>
    <definedName name="license_nm" localSheetId="3">[2]base!$K$2</definedName>
    <definedName name="license_nm" localSheetId="4">[2]base!$K$2</definedName>
    <definedName name="license_nm" localSheetId="5">[2]base!$K$2</definedName>
    <definedName name="license_nm" localSheetId="0">[3]base!$K$2</definedName>
    <definedName name="license_nm">base!$AF$4</definedName>
    <definedName name="license_no" localSheetId="2">[1]base!$K$4</definedName>
    <definedName name="license_no" localSheetId="3">[2]base!$K$4</definedName>
    <definedName name="license_no" localSheetId="4">[2]base!$K$4</definedName>
    <definedName name="license_no" localSheetId="5">[2]base!$K$4</definedName>
    <definedName name="license_no" localSheetId="0">[3]base!$K$4</definedName>
    <definedName name="license_no">base!$AF$6</definedName>
    <definedName name="license_to" localSheetId="2">[1]base!$K$7</definedName>
    <definedName name="license_to" localSheetId="3">[2]base!$K$7</definedName>
    <definedName name="license_to" localSheetId="4">[2]base!$K$7</definedName>
    <definedName name="license_to" localSheetId="5">[2]base!$K$7</definedName>
    <definedName name="license_to" localSheetId="0">[3]base!$K$7</definedName>
    <definedName name="license_to">base!$AF$9</definedName>
    <definedName name="new_email1" localSheetId="0">[5]base!$V$2</definedName>
    <definedName name="new_email1">base!$V$2</definedName>
    <definedName name="new_email2" localSheetId="0">[5]base!$V$3</definedName>
    <definedName name="new_email2">base!$V$3</definedName>
    <definedName name="new_industry">base!$AA$2</definedName>
    <definedName name="new_shogo_kn" localSheetId="0">[5]base!$G$3</definedName>
    <definedName name="new_shogo_kn">base!$G$3</definedName>
    <definedName name="new_shogo_nm" localSheetId="0">[5]base!$G$2</definedName>
    <definedName name="new_shogo_nm">base!$G$2</definedName>
    <definedName name="new_siten_kn" localSheetId="0">[5]base!$G$5</definedName>
    <definedName name="new_siten_kn">base!$G$5</definedName>
    <definedName name="new_siten_nm" localSheetId="0">[5]base!$G$4</definedName>
    <definedName name="new_siten_nm">base!$G$4</definedName>
    <definedName name="new_szt_bnt" localSheetId="0">[5]base!$L$6</definedName>
    <definedName name="new_szt_bnt">base!$L$6</definedName>
    <definedName name="new_szt_cs" localSheetId="0">[5]base!$L$5</definedName>
    <definedName name="new_szt_cs">base!$L$5</definedName>
    <definedName name="new_szt_fax" localSheetId="0">[5]base!$Q$3</definedName>
    <definedName name="new_szt_fax">base!$Q$3</definedName>
    <definedName name="new_szt_skg" localSheetId="0">[5]base!$L$4</definedName>
    <definedName name="new_szt_skg">base!$L$4</definedName>
    <definedName name="new_szt_tat" localSheetId="0">[5]base!$L$7</definedName>
    <definedName name="new_szt_tat">base!$L$7</definedName>
    <definedName name="new_szt_tdfk" localSheetId="0">[5]base!$L$3</definedName>
    <definedName name="new_szt_tdfk">base!$L$3</definedName>
    <definedName name="new_szt_tel" localSheetId="0">[5]base!$Q$2</definedName>
    <definedName name="new_szt_tel">base!$Q$2</definedName>
    <definedName name="new_szt_zip" localSheetId="0">[5]base!$L$2</definedName>
    <definedName name="new_szt_zip">base!$L$2</definedName>
    <definedName name="old_email1" localSheetId="0">[5]base!$W$2</definedName>
    <definedName name="old_email1">base!$W$2</definedName>
    <definedName name="old_email2" localSheetId="0">[5]base!$W$3</definedName>
    <definedName name="old_email2">base!$W$3</definedName>
    <definedName name="old_industry">base!$AB$2</definedName>
    <definedName name="old_shogo_kn" localSheetId="0">[5]base!$H$3</definedName>
    <definedName name="old_shogo_kn">base!$H$3</definedName>
    <definedName name="old_shogo_nm" localSheetId="0">[5]base!$H$2</definedName>
    <definedName name="old_shogo_nm">base!$H$2</definedName>
    <definedName name="old_siten_kn" localSheetId="0">[5]base!$H$5</definedName>
    <definedName name="old_siten_kn">base!$H$5</definedName>
    <definedName name="old_siten_nm" localSheetId="0">[5]base!$H$4</definedName>
    <definedName name="old_siten_nm">base!$H$4</definedName>
    <definedName name="old_szt_bnt" localSheetId="0">[5]base!$M$6</definedName>
    <definedName name="old_szt_bnt">base!$M$6</definedName>
    <definedName name="old_szt_cs" localSheetId="0">[5]base!$M$5</definedName>
    <definedName name="old_szt_cs">base!$M$5</definedName>
    <definedName name="old_szt_fax" localSheetId="0">[5]base!$R$3</definedName>
    <definedName name="old_szt_fax">base!$R$3</definedName>
    <definedName name="old_szt_skg" localSheetId="0">[5]base!$M$4</definedName>
    <definedName name="old_szt_skg">base!$M$4</definedName>
    <definedName name="old_szt_tat" localSheetId="0">[5]base!$M$7</definedName>
    <definedName name="old_szt_tat">base!$M$7</definedName>
    <definedName name="old_szt_tdfk" localSheetId="0">[5]base!$M$3</definedName>
    <definedName name="old_szt_tdfk">base!$M$3</definedName>
    <definedName name="old_szt_tel" localSheetId="0">[5]base!$R$2</definedName>
    <definedName name="old_szt_tel">base!$R$2</definedName>
    <definedName name="old_szt_zip" localSheetId="0">[5]base!$M$2</definedName>
    <definedName name="old_szt_zip">base!$M$2</definedName>
    <definedName name="_xlnm.Print_Area" localSheetId="1">'01.変更届'!$A$1:$BA$102</definedName>
    <definedName name="_xlnm.Print_Area" localSheetId="3">'03.確約書'!$A$1:$O$55</definedName>
    <definedName name="_xlnm.Print_Area" localSheetId="4">'04.連帯保証人届出書'!$A$1:$BB$96</definedName>
    <definedName name="_xlnm.Print_Area" localSheetId="5">'05.会員台帳（写真貼付）'!$A$1:$H$90</definedName>
    <definedName name="seirei_after_type">base!$C$9</definedName>
    <definedName name="seirei_before_type">base!$C$10</definedName>
    <definedName name="sentori" localSheetId="2">[1]sentori!$A$3:$V$102</definedName>
    <definedName name="sentori" localSheetId="3">[2]sentori!$A$3:$V$102</definedName>
    <definedName name="sentori" localSheetId="4">[2]sentori!$A$3:$V$102</definedName>
    <definedName name="sentori" localSheetId="5">[2]sentori!$A$3:$V$102</definedName>
    <definedName name="sentori" localSheetId="0">[3]sentori!$A$3:$V$102</definedName>
    <definedName name="sentori">sentori!$A$4:$AQ$103</definedName>
    <definedName name="shogo_kn" localSheetId="2">[1]base!$G$3</definedName>
    <definedName name="shogo_kn" localSheetId="3">[2]base!$G$3</definedName>
    <definedName name="shogo_kn" localSheetId="4">[2]base!$G$3</definedName>
    <definedName name="shogo_kn" localSheetId="5">[2]base!$G$3</definedName>
    <definedName name="shogo_kn" localSheetId="0">[3]base!$G$3</definedName>
    <definedName name="shogo_kn">[4]base!$G$3</definedName>
    <definedName name="shogo_nm" localSheetId="2">[1]base!$G$2</definedName>
    <definedName name="shogo_nm" localSheetId="3">[2]base!$G$2</definedName>
    <definedName name="shogo_nm" localSheetId="4">[2]base!$G$2</definedName>
    <definedName name="shogo_nm" localSheetId="5">[2]base!$G$2</definedName>
    <definedName name="shogo_nm" localSheetId="0">[3]base!$G$2</definedName>
    <definedName name="shogo_nm">base!$AF$2</definedName>
    <definedName name="sibu_cd">[5]base!$AI$4</definedName>
    <definedName name="stn" localSheetId="0">[5]base!$C$3</definedName>
    <definedName name="stn">base!$C$3</definedName>
    <definedName name="stn_cd" localSheetId="0">[5]base!$AI$3</definedName>
    <definedName name="stn_cd">base!$AI$3</definedName>
    <definedName name="szt_bnt" localSheetId="2">[1]base!$G$8</definedName>
    <definedName name="szt_bnt" localSheetId="3">[2]base!$G$8</definedName>
    <definedName name="szt_bnt" localSheetId="4">[2]base!$G$8</definedName>
    <definedName name="szt_bnt" localSheetId="5">[2]base!$G$8</definedName>
    <definedName name="szt_bnt" localSheetId="0">[3]base!$G$8</definedName>
    <definedName name="szt_bnt">base!$AF$14</definedName>
    <definedName name="szt_cs" localSheetId="2">[1]base!$G$7</definedName>
    <definedName name="szt_cs" localSheetId="3">[2]base!$G$7</definedName>
    <definedName name="szt_cs" localSheetId="4">[2]base!$G$7</definedName>
    <definedName name="szt_cs" localSheetId="5">[2]base!$G$7</definedName>
    <definedName name="szt_cs" localSheetId="0">[3]base!$G$7</definedName>
    <definedName name="szt_cs">base!$AF$13</definedName>
    <definedName name="szt_fax" localSheetId="2">[1]base!$G$11</definedName>
    <definedName name="szt_fax" localSheetId="3">[2]base!$G$11</definedName>
    <definedName name="szt_fax" localSheetId="4">[2]base!$G$11</definedName>
    <definedName name="szt_fax" localSheetId="5">[2]base!$G$11</definedName>
    <definedName name="szt_fax" localSheetId="0">[3]base!$G$11</definedName>
    <definedName name="szt_fax">[4]base!$G$11</definedName>
    <definedName name="szt_skg" localSheetId="2">[1]base!$G$6</definedName>
    <definedName name="szt_skg" localSheetId="3">[2]base!$G$6</definedName>
    <definedName name="szt_skg" localSheetId="4">[2]base!$G$6</definedName>
    <definedName name="szt_skg" localSheetId="5">[2]base!$G$6</definedName>
    <definedName name="szt_skg" localSheetId="0">[3]base!$G$6</definedName>
    <definedName name="szt_skg">base!$AF$12</definedName>
    <definedName name="szt_tat" localSheetId="2">[1]base!$G$9</definedName>
    <definedName name="szt_tat" localSheetId="3">[2]base!$G$9</definedName>
    <definedName name="szt_tat" localSheetId="4">[2]base!$G$9</definedName>
    <definedName name="szt_tat" localSheetId="5">[2]base!$G$9</definedName>
    <definedName name="szt_tat" localSheetId="0">[3]base!$G$9</definedName>
    <definedName name="szt_tat">base!$AF$15</definedName>
    <definedName name="szt_tdfk" localSheetId="2">[1]base!$G$5</definedName>
    <definedName name="szt_tdfk" localSheetId="3">[2]base!$G$5</definedName>
    <definedName name="szt_tdfk" localSheetId="4">[2]base!$G$5</definedName>
    <definedName name="szt_tdfk" localSheetId="5">[2]base!$G$5</definedName>
    <definedName name="szt_tdfk" localSheetId="0">[3]base!$G$5</definedName>
    <definedName name="szt_tdfk">base!$AF$11</definedName>
    <definedName name="szt_tel" localSheetId="2">[1]base!$G$10</definedName>
    <definedName name="szt_tel" localSheetId="3">[2]base!$G$10</definedName>
    <definedName name="szt_tel" localSheetId="4">[2]base!$G$10</definedName>
    <definedName name="szt_tel" localSheetId="5">[2]base!$G$10</definedName>
    <definedName name="szt_tel" localSheetId="0">[3]base!$G$10</definedName>
    <definedName name="szt_tel">base!$AF$16</definedName>
    <definedName name="szt_zip" localSheetId="2">[1]base!$G$4</definedName>
    <definedName name="szt_zip" localSheetId="3">[2]base!$G$4</definedName>
    <definedName name="szt_zip" localSheetId="4">[2]base!$G$4</definedName>
    <definedName name="szt_zip" localSheetId="5">[2]base!$G$4</definedName>
    <definedName name="szt_zip" localSheetId="0">[3]base!$G$4</definedName>
    <definedName name="szt_zip">base!$AF$10</definedName>
    <definedName name="tou_cd" localSheetId="0">[5]base!$AI$2</definedName>
    <definedName name="tou_cd">base!$AI$2</definedName>
    <definedName name="tra_notice1" localSheetId="2">[1]base!$O$2</definedName>
    <definedName name="tra_notice1" localSheetId="3">[2]base!$O$2</definedName>
    <definedName name="tra_notice1" localSheetId="4">[2]base!$O$2</definedName>
    <definedName name="tra_notice1" localSheetId="5">[2]base!$O$2</definedName>
    <definedName name="tra_notice1" localSheetId="0">[3]base!$O$2</definedName>
    <definedName name="tra_notice1">[4]base!$O$2</definedName>
    <definedName name="tra_notice2" localSheetId="2">[1]base!$O$3</definedName>
    <definedName name="tra_notice2" localSheetId="3">[2]base!$O$3</definedName>
    <definedName name="tra_notice2" localSheetId="4">[2]base!$O$3</definedName>
    <definedName name="tra_notice2" localSheetId="5">[2]base!$O$3</definedName>
    <definedName name="tra_notice2" localSheetId="0">[3]base!$O$3</definedName>
    <definedName name="tra_notice2">[4]base!$O$3</definedName>
    <definedName name="愛知県">#REF!</definedName>
    <definedName name="愛媛県" localSheetId="3">#REF!</definedName>
    <definedName name="愛媛県" localSheetId="4">#REF!</definedName>
    <definedName name="愛媛県" localSheetId="5">#REF!</definedName>
    <definedName name="愛媛県">#REF!</definedName>
    <definedName name="茨城県" localSheetId="3">#REF!</definedName>
    <definedName name="茨城県" localSheetId="4">#REF!</definedName>
    <definedName name="茨城県" localSheetId="5">#REF!</definedName>
    <definedName name="茨城県">#REF!</definedName>
    <definedName name="岡山県" localSheetId="3">#REF!</definedName>
    <definedName name="岡山県" localSheetId="4">#REF!</definedName>
    <definedName name="岡山県" localSheetId="5">#REF!</definedName>
    <definedName name="岡山県">#REF!</definedName>
    <definedName name="沖縄県" localSheetId="3">#REF!</definedName>
    <definedName name="沖縄県" localSheetId="4">#REF!</definedName>
    <definedName name="沖縄県" localSheetId="5">#REF!</definedName>
    <definedName name="沖縄県">#REF!</definedName>
    <definedName name="岩手県" localSheetId="3">#REF!</definedName>
    <definedName name="岩手県" localSheetId="4">#REF!</definedName>
    <definedName name="岩手県" localSheetId="5">#REF!</definedName>
    <definedName name="岩手県">#REF!</definedName>
    <definedName name="岐阜県" localSheetId="3">#REF!</definedName>
    <definedName name="岐阜県" localSheetId="4">#REF!</definedName>
    <definedName name="岐阜県" localSheetId="5">#REF!</definedName>
    <definedName name="岐阜県">#REF!</definedName>
    <definedName name="宮崎県" localSheetId="3">#REF!</definedName>
    <definedName name="宮崎県" localSheetId="4">#REF!</definedName>
    <definedName name="宮崎県" localSheetId="5">#REF!</definedName>
    <definedName name="宮崎県">#REF!</definedName>
    <definedName name="宮城県" localSheetId="3">#REF!</definedName>
    <definedName name="宮城県" localSheetId="4">#REF!</definedName>
    <definedName name="宮城県" localSheetId="5">#REF!</definedName>
    <definedName name="宮城県">#REF!</definedName>
    <definedName name="京都府" localSheetId="3">#REF!</definedName>
    <definedName name="京都府" localSheetId="4">#REF!</definedName>
    <definedName name="京都府" localSheetId="5">#REF!</definedName>
    <definedName name="京都府">#REF!</definedName>
    <definedName name="熊本県" localSheetId="3">#REF!</definedName>
    <definedName name="熊本県" localSheetId="4">#REF!</definedName>
    <definedName name="熊本県" localSheetId="5">#REF!</definedName>
    <definedName name="熊本県">#REF!</definedName>
    <definedName name="群馬県" localSheetId="3">#REF!</definedName>
    <definedName name="群馬県" localSheetId="4">#REF!</definedName>
    <definedName name="群馬県" localSheetId="5">#REF!</definedName>
    <definedName name="群馬県">#REF!</definedName>
    <definedName name="広島県" localSheetId="3">#REF!</definedName>
    <definedName name="広島県" localSheetId="4">#REF!</definedName>
    <definedName name="広島県" localSheetId="5">#REF!</definedName>
    <definedName name="広島県">#REF!</definedName>
    <definedName name="香川県" localSheetId="3">#REF!</definedName>
    <definedName name="香川県" localSheetId="4">#REF!</definedName>
    <definedName name="香川県" localSheetId="5">#REF!</definedName>
    <definedName name="香川県">#REF!</definedName>
    <definedName name="高知県" localSheetId="3">#REF!</definedName>
    <definedName name="高知県" localSheetId="4">#REF!</definedName>
    <definedName name="高知県" localSheetId="5">#REF!</definedName>
    <definedName name="高知県">#REF!</definedName>
    <definedName name="佐賀県" localSheetId="3">#REF!</definedName>
    <definedName name="佐賀県" localSheetId="4">#REF!</definedName>
    <definedName name="佐賀県" localSheetId="5">#REF!</definedName>
    <definedName name="佐賀県">#REF!</definedName>
    <definedName name="埼玉県" localSheetId="3">#REF!</definedName>
    <definedName name="埼玉県" localSheetId="4">#REF!</definedName>
    <definedName name="埼玉県" localSheetId="5">#REF!</definedName>
    <definedName name="埼玉県">#REF!</definedName>
    <definedName name="三重県" localSheetId="3">#REF!</definedName>
    <definedName name="三重県" localSheetId="4">#REF!</definedName>
    <definedName name="三重県" localSheetId="5">#REF!</definedName>
    <definedName name="三重県">#REF!</definedName>
    <definedName name="山形県" localSheetId="3">#REF!</definedName>
    <definedName name="山形県" localSheetId="4">#REF!</definedName>
    <definedName name="山形県" localSheetId="5">#REF!</definedName>
    <definedName name="山形県">#REF!</definedName>
    <definedName name="山口県" localSheetId="3">#REF!</definedName>
    <definedName name="山口県" localSheetId="4">#REF!</definedName>
    <definedName name="山口県" localSheetId="5">#REF!</definedName>
    <definedName name="山口県">#REF!</definedName>
    <definedName name="山梨県" localSheetId="3">#REF!</definedName>
    <definedName name="山梨県" localSheetId="4">#REF!</definedName>
    <definedName name="山梨県" localSheetId="5">#REF!</definedName>
    <definedName name="山梨県">#REF!</definedName>
    <definedName name="滋賀県" localSheetId="3">#REF!</definedName>
    <definedName name="滋賀県" localSheetId="4">#REF!</definedName>
    <definedName name="滋賀県" localSheetId="5">#REF!</definedName>
    <definedName name="滋賀県">#REF!</definedName>
    <definedName name="鹿児島県" localSheetId="3">#REF!</definedName>
    <definedName name="鹿児島県" localSheetId="4">#REF!</definedName>
    <definedName name="鹿児島県" localSheetId="5">#REF!</definedName>
    <definedName name="鹿児島県">#REF!</definedName>
    <definedName name="秋田県" localSheetId="3">#REF!</definedName>
    <definedName name="秋田県" localSheetId="4">#REF!</definedName>
    <definedName name="秋田県" localSheetId="5">#REF!</definedName>
    <definedName name="秋田県">#REF!</definedName>
    <definedName name="新潟県" localSheetId="3">#REF!</definedName>
    <definedName name="新潟県" localSheetId="4">#REF!</definedName>
    <definedName name="新潟県" localSheetId="5">#REF!</definedName>
    <definedName name="新潟県">#REF!</definedName>
    <definedName name="神奈川県" localSheetId="3">#REF!</definedName>
    <definedName name="神奈川県" localSheetId="4">#REF!</definedName>
    <definedName name="神奈川県" localSheetId="5">#REF!</definedName>
    <definedName name="神奈川県">#REF!</definedName>
    <definedName name="青森県" localSheetId="3">#REF!</definedName>
    <definedName name="青森県" localSheetId="4">#REF!</definedName>
    <definedName name="青森県" localSheetId="5">#REF!</definedName>
    <definedName name="青森県">#REF!</definedName>
    <definedName name="静岡県" localSheetId="3">#REF!</definedName>
    <definedName name="静岡県" localSheetId="4">#REF!</definedName>
    <definedName name="静岡県" localSheetId="5">#REF!</definedName>
    <definedName name="静岡県">#REF!</definedName>
    <definedName name="石川県" localSheetId="3">#REF!</definedName>
    <definedName name="石川県" localSheetId="4">#REF!</definedName>
    <definedName name="石川県" localSheetId="5">#REF!</definedName>
    <definedName name="石川県">#REF!</definedName>
    <definedName name="千葉県" localSheetId="3">#REF!</definedName>
    <definedName name="千葉県" localSheetId="4">#REF!</definedName>
    <definedName name="千葉県" localSheetId="5">#REF!</definedName>
    <definedName name="千葉県">#REF!</definedName>
    <definedName name="大阪府" localSheetId="3">#REF!</definedName>
    <definedName name="大阪府" localSheetId="4">#REF!</definedName>
    <definedName name="大阪府" localSheetId="5">#REF!</definedName>
    <definedName name="大阪府">#REF!</definedName>
    <definedName name="大分県" localSheetId="3">#REF!</definedName>
    <definedName name="大分県" localSheetId="4">#REF!</definedName>
    <definedName name="大分県" localSheetId="5">#REF!</definedName>
    <definedName name="大分県">#REF!</definedName>
    <definedName name="長崎県" localSheetId="3">#REF!</definedName>
    <definedName name="長崎県" localSheetId="4">#REF!</definedName>
    <definedName name="長崎県" localSheetId="5">#REF!</definedName>
    <definedName name="長崎県">#REF!</definedName>
    <definedName name="長野県" localSheetId="3">#REF!</definedName>
    <definedName name="長野県" localSheetId="4">#REF!</definedName>
    <definedName name="長野県" localSheetId="5">#REF!</definedName>
    <definedName name="長野県">#REF!</definedName>
    <definedName name="鳥取県" localSheetId="3">#REF!</definedName>
    <definedName name="鳥取県" localSheetId="4">#REF!</definedName>
    <definedName name="鳥取県" localSheetId="5">#REF!</definedName>
    <definedName name="鳥取県">#REF!</definedName>
    <definedName name="島根県" localSheetId="3">#REF!</definedName>
    <definedName name="島根県" localSheetId="4">#REF!</definedName>
    <definedName name="島根県" localSheetId="5">#REF!</definedName>
    <definedName name="島根県">#REF!</definedName>
    <definedName name="東京都" localSheetId="3">#REF!</definedName>
    <definedName name="東京都" localSheetId="4">#REF!</definedName>
    <definedName name="東京都" localSheetId="5">#REF!</definedName>
    <definedName name="東京都">#REF!</definedName>
    <definedName name="徳島県" localSheetId="3">#REF!</definedName>
    <definedName name="徳島県" localSheetId="4">#REF!</definedName>
    <definedName name="徳島県" localSheetId="5">#REF!</definedName>
    <definedName name="徳島県">#REF!</definedName>
    <definedName name="栃木県" localSheetId="3">#REF!</definedName>
    <definedName name="栃木県" localSheetId="4">#REF!</definedName>
    <definedName name="栃木県" localSheetId="5">#REF!</definedName>
    <definedName name="栃木県">#REF!</definedName>
    <definedName name="奈良県" localSheetId="3">#REF!</definedName>
    <definedName name="奈良県" localSheetId="4">#REF!</definedName>
    <definedName name="奈良県" localSheetId="5">#REF!</definedName>
    <definedName name="奈良県">#REF!</definedName>
    <definedName name="富山県" localSheetId="3">#REF!</definedName>
    <definedName name="富山県" localSheetId="4">#REF!</definedName>
    <definedName name="富山県" localSheetId="5">#REF!</definedName>
    <definedName name="富山県">#REF!</definedName>
    <definedName name="福井県" localSheetId="3">#REF!</definedName>
    <definedName name="福井県" localSheetId="4">#REF!</definedName>
    <definedName name="福井県" localSheetId="5">#REF!</definedName>
    <definedName name="福井県">#REF!</definedName>
    <definedName name="福岡県" localSheetId="3">#REF!</definedName>
    <definedName name="福岡県" localSheetId="4">#REF!</definedName>
    <definedName name="福岡県" localSheetId="5">#REF!</definedName>
    <definedName name="福岡県">#REF!</definedName>
    <definedName name="福島県" localSheetId="3">#REF!</definedName>
    <definedName name="福島県" localSheetId="4">#REF!</definedName>
    <definedName name="福島県" localSheetId="5">#REF!</definedName>
    <definedName name="福島県">#REF!</definedName>
    <definedName name="兵庫県" localSheetId="3">#REF!</definedName>
    <definedName name="兵庫県" localSheetId="4">#REF!</definedName>
    <definedName name="兵庫県" localSheetId="5">#REF!</definedName>
    <definedName name="兵庫県">#REF!</definedName>
    <definedName name="北海道" localSheetId="3">#REF!</definedName>
    <definedName name="北海道" localSheetId="4">#REF!</definedName>
    <definedName name="北海道" localSheetId="5">#REF!</definedName>
    <definedName name="北海道">#REF!</definedName>
    <definedName name="和歌山県" localSheetId="3">#REF!</definedName>
    <definedName name="和歌山県" localSheetId="4">#REF!</definedName>
    <definedName name="和歌山県" localSheetId="5">#REF!</definedName>
    <definedName name="和歌山県">#REF!</definedName>
  </definedNames>
  <calcPr calcId="191029"/>
</workbook>
</file>

<file path=xl/calcChain.xml><?xml version="1.0" encoding="utf-8"?>
<calcChain xmlns="http://schemas.openxmlformats.org/spreadsheetml/2006/main">
  <c r="F11" i="39" l="1"/>
  <c r="F10" i="39"/>
  <c r="F8" i="39"/>
  <c r="K3" i="39"/>
  <c r="I3" i="39"/>
  <c r="G3" i="39"/>
  <c r="AM57" i="35" l="1"/>
  <c r="AU53" i="35"/>
  <c r="AQ53" i="35"/>
  <c r="AM53" i="35"/>
  <c r="AU49" i="35"/>
  <c r="AR49" i="35"/>
  <c r="AO49" i="35"/>
  <c r="AM49" i="35"/>
  <c r="AM40" i="35"/>
  <c r="G36" i="35"/>
  <c r="AL30" i="35"/>
  <c r="AI30" i="35"/>
  <c r="AF30" i="35"/>
  <c r="AD30" i="35"/>
  <c r="G30" i="35"/>
  <c r="G26" i="35"/>
  <c r="K24" i="35"/>
  <c r="H24" i="35"/>
  <c r="Q18" i="35"/>
  <c r="N18" i="35"/>
  <c r="G18" i="35"/>
  <c r="I15" i="35"/>
  <c r="F15" i="35"/>
  <c r="C15" i="35"/>
  <c r="E46" i="34"/>
  <c r="E43" i="34"/>
  <c r="E40" i="34"/>
  <c r="M34" i="34"/>
  <c r="K34" i="34"/>
  <c r="I34" i="34"/>
  <c r="AL13" i="28" l="1"/>
  <c r="F29" i="28"/>
  <c r="O74" i="28"/>
  <c r="AM74" i="28"/>
  <c r="N28" i="28"/>
  <c r="H28" i="28"/>
  <c r="F46" i="28"/>
  <c r="K47" i="28"/>
  <c r="AW15" i="28" l="1"/>
  <c r="AQ15" i="28"/>
  <c r="AL15" i="28"/>
  <c r="AD42" i="28"/>
  <c r="F42" i="28"/>
  <c r="E15" i="28"/>
  <c r="P20" i="28"/>
  <c r="AG2" i="28"/>
  <c r="AW2" i="28"/>
  <c r="AD89" i="28"/>
  <c r="F89" i="28"/>
  <c r="AD77" i="28"/>
  <c r="F77" i="28"/>
  <c r="AD59" i="28"/>
  <c r="F59" i="28"/>
  <c r="AD49" i="28"/>
  <c r="F49" i="28"/>
  <c r="AD29" i="28"/>
  <c r="AD46" i="28"/>
  <c r="Z41" i="28"/>
  <c r="N48" i="28"/>
  <c r="H48" i="28"/>
  <c r="AM44" i="28"/>
  <c r="AD44" i="28"/>
  <c r="Y44" i="28"/>
  <c r="T44" i="28"/>
  <c r="O44" i="28"/>
  <c r="F44" i="28"/>
  <c r="F41" i="28"/>
  <c r="AT65" i="28"/>
  <c r="AL65" i="28"/>
  <c r="AD65" i="28"/>
  <c r="V65" i="28"/>
  <c r="N65" i="28"/>
  <c r="F65" i="28"/>
  <c r="AT63" i="28"/>
  <c r="AL63" i="28"/>
  <c r="AD63" i="28"/>
  <c r="V63" i="28"/>
  <c r="N63" i="28"/>
  <c r="F63" i="28"/>
  <c r="AD39" i="28"/>
  <c r="F39" i="28"/>
  <c r="AD37" i="28"/>
  <c r="F37" i="28"/>
  <c r="AT35" i="28"/>
  <c r="AL35" i="28"/>
  <c r="AD35" i="28"/>
  <c r="V35" i="28"/>
  <c r="N35" i="28"/>
  <c r="F35" i="28"/>
  <c r="AT33" i="28"/>
  <c r="AL33" i="28"/>
  <c r="AD33" i="28"/>
  <c r="V33" i="28"/>
  <c r="N33" i="28"/>
  <c r="F33" i="28"/>
  <c r="AL28" i="28"/>
  <c r="AF28" i="28"/>
  <c r="AD26" i="28"/>
  <c r="AD25" i="28"/>
  <c r="F25" i="28"/>
  <c r="V53" i="28"/>
  <c r="N53" i="28"/>
  <c r="F53" i="28"/>
  <c r="AD69" i="28"/>
  <c r="F69" i="28"/>
  <c r="AD67" i="28"/>
  <c r="F67" i="28"/>
  <c r="AL58" i="28"/>
  <c r="AF58" i="28"/>
  <c r="N58" i="28"/>
  <c r="H58" i="28"/>
  <c r="AD56" i="28"/>
  <c r="F56" i="28"/>
  <c r="AD55" i="28"/>
  <c r="F55" i="28"/>
  <c r="AI47" i="28"/>
  <c r="A18" i="28"/>
  <c r="AW97" i="28" l="1"/>
  <c r="AR97" i="28"/>
  <c r="AM97" i="28"/>
  <c r="AD97" i="28"/>
  <c r="AR95" i="28"/>
  <c r="AE95" i="28"/>
  <c r="AT93" i="28"/>
  <c r="AL93" i="28"/>
  <c r="AD93" i="28"/>
  <c r="AL88" i="28"/>
  <c r="AF88" i="28"/>
  <c r="AM86" i="28"/>
  <c r="O86" i="28"/>
  <c r="AD84" i="28"/>
  <c r="T95" i="28"/>
  <c r="AT53" i="28"/>
  <c r="AL53" i="28"/>
  <c r="AD53" i="28"/>
  <c r="AL48" i="28"/>
  <c r="AF48" i="28"/>
  <c r="AW44" i="28"/>
  <c r="AR44" i="28"/>
  <c r="AX41" i="28"/>
  <c r="AD41" i="28"/>
  <c r="N88" i="28"/>
  <c r="AW86" i="28"/>
  <c r="AR86" i="28"/>
  <c r="AD86" i="28"/>
  <c r="AX83" i="28"/>
  <c r="Z83" i="28"/>
  <c r="AD83" i="28"/>
  <c r="AT81" i="28"/>
  <c r="AL81" i="28"/>
  <c r="AD81" i="28"/>
  <c r="AL76" i="28"/>
  <c r="AF76" i="28"/>
  <c r="AW74" i="28"/>
  <c r="AR74" i="28"/>
  <c r="AD74" i="28"/>
  <c r="AX71" i="28"/>
  <c r="AD72" i="28"/>
  <c r="AD71" i="28"/>
  <c r="Y97" i="28"/>
  <c r="T97" i="28"/>
  <c r="O97" i="28"/>
  <c r="F97" i="28"/>
  <c r="G95" i="28"/>
  <c r="V93" i="28"/>
  <c r="N93" i="28"/>
  <c r="F93" i="28"/>
  <c r="H88" i="28"/>
  <c r="Y86" i="28"/>
  <c r="T86" i="28"/>
  <c r="F86" i="28"/>
  <c r="F84" i="28"/>
  <c r="F83" i="28"/>
  <c r="V81" i="28"/>
  <c r="N81" i="28"/>
  <c r="F81" i="28"/>
  <c r="N76" i="28"/>
  <c r="H76" i="28"/>
  <c r="Y74" i="28"/>
  <c r="T74" i="28"/>
  <c r="F74" i="28"/>
  <c r="Z71" i="28"/>
  <c r="F72" i="28"/>
  <c r="F71" i="28"/>
  <c r="J18" i="28"/>
  <c r="E18" i="28"/>
  <c r="AY18" i="28" a="1"/>
  <c r="AY18" i="28" s="1"/>
  <c r="AV18" i="28" a="1"/>
  <c r="AV18" i="28" s="1"/>
  <c r="AS18" i="28" a="1"/>
  <c r="AS18" i="28" s="1"/>
  <c r="Y13" i="28"/>
  <c r="S13" i="28"/>
  <c r="E13" i="28" l="1" a="1"/>
  <c r="E13"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K47" authorId="0" shapeId="0" xr:uid="{D301C854-636C-4AE6-BEA9-CEA07EE65050}">
      <text>
        <r>
          <rPr>
            <sz val="9"/>
            <color indexed="81"/>
            <rFont val="MS P ゴシック"/>
            <family val="3"/>
            <charset val="128"/>
          </rPr>
          <t>「その他」を選択した場合は入力してください。</t>
        </r>
      </text>
    </comment>
    <comment ref="AI47" authorId="0" shapeId="0" xr:uid="{53DCCE96-9DB6-4166-BA86-3EF30FCEB0FB}">
      <text>
        <r>
          <rPr>
            <sz val="9"/>
            <color indexed="81"/>
            <rFont val="MS P ゴシック"/>
            <family val="3"/>
            <charset val="128"/>
          </rPr>
          <t>「その他」を選択した場合は入力してください。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fuminobu endo</author>
  </authors>
  <commentList>
    <comment ref="A1" authorId="0" shapeId="0" xr:uid="{6EF8B750-F939-4C5B-8DA1-7D2D66411024}">
      <text>
        <r>
          <rPr>
            <sz val="10"/>
            <color indexed="81"/>
            <rFont val="ＭＳ 明朝"/>
            <family val="1"/>
            <charset val="128"/>
          </rPr>
          <t>　①本書類は、内容をよくご確認のうえ、
　　記入、押印して下さい。
　②押印していただく印鑑は、法人の方は
　　法人の実印、個人の方は個人の実印にて
　　お願いいたします。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E2B63F7A-6B02-419A-B56D-99B380E8B884}">
      <text>
        <r>
          <rPr>
            <sz val="11"/>
            <color rgb="FF000000"/>
            <rFont val="ＭＳ Ｐゴシック"/>
            <family val="3"/>
          </rPr>
          <t>　　　</t>
        </r>
        <r>
          <rPr>
            <sz val="11"/>
            <color rgb="FF000000"/>
            <rFont val="ＭＳ 明朝"/>
            <family val="1"/>
          </rPr>
          <t>①内容をよくご確認のうえ、ご記入、
　　　押印してください。
　　</t>
        </r>
        <r>
          <rPr>
            <sz val="11"/>
            <color indexed="10"/>
            <rFont val="ＭＳ 明朝"/>
            <family val="1"/>
          </rPr>
          <t>②押印していただく印鑑は、法人の方は
　　　法人の実印、個人の方は代表者の実印にて
　　　お願いいたします。
　　③添付書類として印鑑証明書の原本が
　　　必要となります。（３ヶ月以内）</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X1" authorId="0" shapeId="0" xr:uid="{057C080D-7E75-490B-94F4-8F0406823A45}">
      <text>
        <r>
          <rPr>
            <sz val="12"/>
            <color rgb="FF000000"/>
            <rFont val="ＭＳ 明朝"/>
            <family val="1"/>
          </rPr>
          <t>①『連帯保証人届出書』については、連帯保証人氏名のみ自署し、捺印をお願いします。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（※代表者個人の印鑑証明書を添付して下さい。）
③本籍を入力してください。
※注意事項
連帯保証人氏名（自署）以外の各項目については、ＰＣによる入力か手書きのどちらかに統一してください。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<sst xmlns="http://schemas.openxmlformats.org/spreadsheetml/2006/main" count="886" uniqueCount="577">
  <si>
    <t>国土交通大臣</t>
    <rPh sb="0" eb="2">
      <t>コクド</t>
    </rPh>
    <rPh sb="2" eb="4">
      <t>コウツウ</t>
    </rPh>
    <rPh sb="4" eb="6">
      <t>ダイジン</t>
    </rPh>
    <phoneticPr fontId="3"/>
  </si>
  <si>
    <t>青森県知事</t>
  </si>
  <si>
    <t>岩手県知事</t>
  </si>
  <si>
    <t>宮城県知事</t>
  </si>
  <si>
    <t>秋田県知事</t>
  </si>
  <si>
    <t>山形県知事</t>
  </si>
  <si>
    <t>福島県知事</t>
  </si>
  <si>
    <t>茨城県知事</t>
  </si>
  <si>
    <t>栃木県知事</t>
  </si>
  <si>
    <t>群馬県知事</t>
  </si>
  <si>
    <t>山梨県知事</t>
  </si>
  <si>
    <t>新潟県知事</t>
  </si>
  <si>
    <t>長野県知事</t>
  </si>
  <si>
    <t>石川県知事</t>
  </si>
  <si>
    <t>福井県知事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</si>
  <si>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</si>
  <si>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</si>
  <si>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</si>
  <si>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</si>
  <si>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</si>
  <si>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</si>
  <si>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</si>
  <si>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</si>
  <si>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</si>
  <si>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</si>
  <si>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</si>
  <si>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</si>
  <si>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</si>
  <si>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</si>
  <si>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</si>
  <si>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</si>
  <si>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</si>
  <si>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</si>
  <si>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</si>
  <si>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</si>
  <si>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</si>
  <si>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</si>
  <si>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</si>
  <si>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</si>
  <si>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</si>
  <si>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</si>
  <si>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統　一　コ　ー　ド</t>
    <rPh sb="0" eb="1">
      <t>トウ</t>
    </rPh>
    <rPh sb="2" eb="3">
      <t>イチ</t>
    </rPh>
    <phoneticPr fontId="3"/>
  </si>
  <si>
    <t>地方本部受付年月日</t>
    <rPh sb="0" eb="2">
      <t>チホウ</t>
    </rPh>
    <rPh sb="2" eb="4">
      <t>ホンブ</t>
    </rPh>
    <rPh sb="4" eb="6">
      <t>ウケツケ</t>
    </rPh>
    <rPh sb="6" eb="9">
      <t>ネンガッピ</t>
    </rPh>
    <phoneticPr fontId="3"/>
  </si>
  <si>
    <t>令和</t>
    <rPh sb="0" eb="2">
      <t>レイワ</t>
    </rPh>
    <phoneticPr fontId="3"/>
  </si>
  <si>
    <t>年</t>
    <rPh sb="0" eb="1">
      <t>ネン</t>
    </rPh>
    <phoneticPr fontId="3"/>
  </si>
  <si>
    <t>月</t>
    <rPh sb="0" eb="1">
      <t>ガツ</t>
    </rPh>
    <phoneticPr fontId="3"/>
  </si>
  <si>
    <t>殿</t>
    <rPh sb="0" eb="1">
      <t>トノ</t>
    </rPh>
    <phoneticPr fontId="3"/>
  </si>
  <si>
    <t>公益社団法人</t>
    <rPh sb="0" eb="2">
      <t>コウエキ</t>
    </rPh>
    <rPh sb="2" eb="4">
      <t>シャダン</t>
    </rPh>
    <rPh sb="4" eb="6">
      <t>ホウジン</t>
    </rPh>
    <phoneticPr fontId="3"/>
  </si>
  <si>
    <t>全日本不動産協会</t>
    <rPh sb="0" eb="8">
      <t>ゼンニホンフドウサンキョウカイ</t>
    </rPh>
    <phoneticPr fontId="3"/>
  </si>
  <si>
    <t>不動産保証協会</t>
    <rPh sb="0" eb="7">
      <t>フドウサンホショウキョウカイ</t>
    </rPh>
    <phoneticPr fontId="3"/>
  </si>
  <si>
    <t>北海道知事（石狩）</t>
    <rPh sb="0" eb="3">
      <t>ホッカイドウ</t>
    </rPh>
    <rPh sb="3" eb="5">
      <t>チジ</t>
    </rPh>
    <rPh sb="6" eb="8">
      <t>イシカリ</t>
    </rPh>
    <phoneticPr fontId="3"/>
  </si>
  <si>
    <t>北海道知事（渡島）</t>
    <rPh sb="0" eb="3">
      <t>ホッカイドウ</t>
    </rPh>
    <rPh sb="3" eb="5">
      <t>チジ</t>
    </rPh>
    <rPh sb="6" eb="7">
      <t>ワタリ</t>
    </rPh>
    <rPh sb="7" eb="8">
      <t>シマ</t>
    </rPh>
    <phoneticPr fontId="3"/>
  </si>
  <si>
    <t>北海道知事（檜山）</t>
  </si>
  <si>
    <t>北海道知事（後志）</t>
    <rPh sb="0" eb="3">
      <t>ホッカイドウ</t>
    </rPh>
    <rPh sb="6" eb="7">
      <t>アト</t>
    </rPh>
    <rPh sb="7" eb="8">
      <t>ココロザシ</t>
    </rPh>
    <phoneticPr fontId="3"/>
  </si>
  <si>
    <t>北海道知事（空知）</t>
    <rPh sb="0" eb="3">
      <t>ホッカイドウ</t>
    </rPh>
    <rPh sb="6" eb="8">
      <t>ソラチ</t>
    </rPh>
    <phoneticPr fontId="3"/>
  </si>
  <si>
    <t>北海道知事（上川）</t>
    <rPh sb="0" eb="3">
      <t>ホッカイドウ</t>
    </rPh>
    <rPh sb="6" eb="8">
      <t>ウエカワ</t>
    </rPh>
    <phoneticPr fontId="3"/>
  </si>
  <si>
    <t>北海道知事（留萌）</t>
  </si>
  <si>
    <t>北海道知事（宗谷）</t>
    <rPh sb="0" eb="3">
      <t>ホッカイドウ</t>
    </rPh>
    <rPh sb="6" eb="8">
      <t>ソウヤ</t>
    </rPh>
    <phoneticPr fontId="3"/>
  </si>
  <si>
    <t>北海道知事（網走）</t>
    <rPh sb="0" eb="3">
      <t>ホッカイドウ</t>
    </rPh>
    <rPh sb="6" eb="8">
      <t>アバシリ</t>
    </rPh>
    <phoneticPr fontId="3"/>
  </si>
  <si>
    <t>北海道知事（胆振）</t>
    <rPh sb="0" eb="3">
      <t>ホッカイドウ</t>
    </rPh>
    <rPh sb="6" eb="7">
      <t>タン</t>
    </rPh>
    <rPh sb="7" eb="8">
      <t>シン</t>
    </rPh>
    <phoneticPr fontId="3"/>
  </si>
  <si>
    <t>北海道知事（日高）</t>
    <rPh sb="0" eb="3">
      <t>ホッカイドウ</t>
    </rPh>
    <rPh sb="6" eb="8">
      <t>ヒダカ</t>
    </rPh>
    <phoneticPr fontId="3"/>
  </si>
  <si>
    <t>北海道知事（十勝）</t>
    <rPh sb="0" eb="3">
      <t>ホッカイドウ</t>
    </rPh>
    <rPh sb="6" eb="8">
      <t>トカチ</t>
    </rPh>
    <phoneticPr fontId="3"/>
  </si>
  <si>
    <t>北海道知事（釧路）</t>
    <rPh sb="0" eb="3">
      <t>ホッカイドウ</t>
    </rPh>
    <rPh sb="6" eb="8">
      <t>クシロ</t>
    </rPh>
    <phoneticPr fontId="3"/>
  </si>
  <si>
    <t>北海道知事（根室）</t>
    <rPh sb="0" eb="3">
      <t>ホッカイドウ</t>
    </rPh>
    <rPh sb="6" eb="8">
      <t>ネムロ</t>
    </rPh>
    <phoneticPr fontId="3"/>
  </si>
  <si>
    <t>北海道知事（オホ）</t>
    <rPh sb="0" eb="3">
      <t>ホッカイドウ</t>
    </rPh>
    <phoneticPr fontId="3"/>
  </si>
  <si>
    <t>埼玉県知事</t>
  </si>
  <si>
    <t>千葉県知事</t>
  </si>
  <si>
    <t>東京都知事</t>
  </si>
  <si>
    <t>神奈川県知事</t>
  </si>
  <si>
    <t>富山県知事</t>
  </si>
  <si>
    <t>宮崎県知事</t>
  </si>
  <si>
    <t>北海道（石狩）</t>
    <rPh sb="0" eb="3">
      <t>ホッカイドウ</t>
    </rPh>
    <rPh sb="4" eb="6">
      <t>イシカリ</t>
    </rPh>
    <phoneticPr fontId="3"/>
  </si>
  <si>
    <t>北海道（渡島）</t>
    <rPh sb="0" eb="3">
      <t>ホッカイドウ</t>
    </rPh>
    <rPh sb="4" eb="5">
      <t>ワタリ</t>
    </rPh>
    <rPh sb="5" eb="6">
      <t>シマ</t>
    </rPh>
    <phoneticPr fontId="3"/>
  </si>
  <si>
    <t>北海道（檜山）</t>
    <phoneticPr fontId="3"/>
  </si>
  <si>
    <t>北海道（後志）</t>
    <rPh sb="0" eb="3">
      <t>ホッカイドウ</t>
    </rPh>
    <rPh sb="4" eb="5">
      <t>アト</t>
    </rPh>
    <rPh sb="5" eb="6">
      <t>ココロザシ</t>
    </rPh>
    <phoneticPr fontId="3"/>
  </si>
  <si>
    <t>北海道（空知）</t>
    <rPh sb="0" eb="3">
      <t>ホッカイドウ</t>
    </rPh>
    <rPh sb="4" eb="6">
      <t>ソラチ</t>
    </rPh>
    <phoneticPr fontId="3"/>
  </si>
  <si>
    <t>北海道（上川）</t>
    <rPh sb="0" eb="3">
      <t>ホッカイドウ</t>
    </rPh>
    <rPh sb="4" eb="6">
      <t>ウエカワ</t>
    </rPh>
    <phoneticPr fontId="3"/>
  </si>
  <si>
    <t>北海道（留萌）</t>
    <phoneticPr fontId="3"/>
  </si>
  <si>
    <t>北海道（宗谷）</t>
    <rPh sb="0" eb="3">
      <t>ホッカイドウ</t>
    </rPh>
    <rPh sb="4" eb="6">
      <t>ソウヤ</t>
    </rPh>
    <phoneticPr fontId="3"/>
  </si>
  <si>
    <t>北海道（網走）</t>
    <rPh sb="0" eb="3">
      <t>ホッカイドウ</t>
    </rPh>
    <rPh sb="4" eb="6">
      <t>アバシリ</t>
    </rPh>
    <phoneticPr fontId="3"/>
  </si>
  <si>
    <t>北海道（胆振）</t>
    <rPh sb="0" eb="3">
      <t>ホッカイドウ</t>
    </rPh>
    <rPh sb="4" eb="5">
      <t>タン</t>
    </rPh>
    <rPh sb="5" eb="6">
      <t>シン</t>
    </rPh>
    <phoneticPr fontId="3"/>
  </si>
  <si>
    <t>北海道（日高）</t>
    <rPh sb="0" eb="3">
      <t>ホッカイドウ</t>
    </rPh>
    <rPh sb="4" eb="6">
      <t>ヒダカ</t>
    </rPh>
    <phoneticPr fontId="3"/>
  </si>
  <si>
    <t>北海道（十勝）</t>
    <rPh sb="0" eb="3">
      <t>ホッカイドウ</t>
    </rPh>
    <rPh sb="4" eb="6">
      <t>トカチ</t>
    </rPh>
    <phoneticPr fontId="3"/>
  </si>
  <si>
    <t>北海道（釧路）</t>
    <rPh sb="0" eb="3">
      <t>ホッカイドウ</t>
    </rPh>
    <rPh sb="4" eb="6">
      <t>クシロ</t>
    </rPh>
    <phoneticPr fontId="3"/>
  </si>
  <si>
    <t>北海道（根室）</t>
    <rPh sb="0" eb="3">
      <t>ホッカイドウ</t>
    </rPh>
    <rPh sb="4" eb="6">
      <t>ネムロ</t>
    </rPh>
    <phoneticPr fontId="3"/>
  </si>
  <si>
    <t>北海道（オホ）</t>
    <rPh sb="0" eb="3">
      <t>ホッカイドウ</t>
    </rPh>
    <phoneticPr fontId="3"/>
  </si>
  <si>
    <t>青森県</t>
    <phoneticPr fontId="3"/>
  </si>
  <si>
    <t>岩手県</t>
    <phoneticPr fontId="3"/>
  </si>
  <si>
    <t>宮城県</t>
    <phoneticPr fontId="3"/>
  </si>
  <si>
    <t>秋田県</t>
    <phoneticPr fontId="3"/>
  </si>
  <si>
    <t>山形県</t>
    <phoneticPr fontId="3"/>
  </si>
  <si>
    <t>日</t>
    <rPh sb="0" eb="1">
      <t>ニチ</t>
    </rPh>
    <phoneticPr fontId="3"/>
  </si>
  <si>
    <t>免許証番号</t>
    <rPh sb="0" eb="3">
      <t>メンキョショウ</t>
    </rPh>
    <rPh sb="3" eb="5">
      <t>バンゴウ</t>
    </rPh>
    <phoneticPr fontId="3"/>
  </si>
  <si>
    <t>第</t>
    <rPh sb="0" eb="1">
      <t>ダイ</t>
    </rPh>
    <phoneticPr fontId="3"/>
  </si>
  <si>
    <t>号</t>
    <rPh sb="0" eb="1">
      <t>ゴウ</t>
    </rPh>
    <phoneticPr fontId="3"/>
  </si>
  <si>
    <t>フリガナ</t>
    <phoneticPr fontId="3"/>
  </si>
  <si>
    <t>商号又は名称</t>
    <rPh sb="0" eb="2">
      <t>ショウゴウ</t>
    </rPh>
    <rPh sb="2" eb="3">
      <t>マタ</t>
    </rPh>
    <rPh sb="4" eb="6">
      <t>メイショウ</t>
    </rPh>
    <phoneticPr fontId="3"/>
  </si>
  <si>
    <t>〒</t>
    <phoneticPr fontId="3"/>
  </si>
  <si>
    <t>－</t>
    <phoneticPr fontId="3"/>
  </si>
  <si>
    <t>ＴＥＬ</t>
    <phoneticPr fontId="3"/>
  </si>
  <si>
    <t>代表者</t>
    <rPh sb="0" eb="3">
      <t>ダイヒョウシャ</t>
    </rPh>
    <phoneticPr fontId="3"/>
  </si>
  <si>
    <t>ＦＡＸ</t>
    <phoneticPr fontId="3"/>
  </si>
  <si>
    <t>生年月日</t>
    <rPh sb="0" eb="2">
      <t>セイネン</t>
    </rPh>
    <rPh sb="2" eb="4">
      <t>ガッピ</t>
    </rPh>
    <phoneticPr fontId="3"/>
  </si>
  <si>
    <t>性別</t>
    <rPh sb="0" eb="2">
      <t>セイベツ</t>
    </rPh>
    <phoneticPr fontId="3"/>
  </si>
  <si>
    <t>現住所</t>
    <rPh sb="0" eb="3">
      <t>ゲンジュウショ</t>
    </rPh>
    <phoneticPr fontId="3"/>
  </si>
  <si>
    <t>登録番号</t>
    <rPh sb="0" eb="2">
      <t>トウロク</t>
    </rPh>
    <rPh sb="2" eb="4">
      <t>バンゴウ</t>
    </rPh>
    <phoneticPr fontId="3"/>
  </si>
  <si>
    <t>本　　部　　名</t>
    <rPh sb="0" eb="1">
      <t>ホン</t>
    </rPh>
    <rPh sb="3" eb="4">
      <t>ブ</t>
    </rPh>
    <rPh sb="6" eb="7">
      <t>メイ</t>
    </rPh>
    <phoneticPr fontId="3"/>
  </si>
  <si>
    <t>地方本部承認年月日</t>
    <rPh sb="0" eb="2">
      <t>チホウ</t>
    </rPh>
    <rPh sb="2" eb="4">
      <t>ホンブ</t>
    </rPh>
    <rPh sb="4" eb="6">
      <t>ショウニン</t>
    </rPh>
    <rPh sb="6" eb="9">
      <t>ネンガッピ</t>
    </rPh>
    <phoneticPr fontId="3"/>
  </si>
  <si>
    <t>支部コード</t>
    <rPh sb="0" eb="1">
      <t>ササ</t>
    </rPh>
    <rPh sb="1" eb="2">
      <t>ブ</t>
    </rPh>
    <phoneticPr fontId="3"/>
  </si>
  <si>
    <t>変　更　届</t>
    <rPh sb="0" eb="1">
      <t>ヘン</t>
    </rPh>
    <rPh sb="2" eb="3">
      <t>サラ</t>
    </rPh>
    <rPh sb="4" eb="5">
      <t>トドケ</t>
    </rPh>
    <phoneticPr fontId="3"/>
  </si>
  <si>
    <t>公益社団法人</t>
    <rPh sb="0" eb="2">
      <t>コウエキ</t>
    </rPh>
    <rPh sb="2" eb="6">
      <t>シャダンホウジン</t>
    </rPh>
    <phoneticPr fontId="3"/>
  </si>
  <si>
    <t>(</t>
  </si>
  <si>
    <t>)</t>
  </si>
  <si>
    <t>本店</t>
    <rPh sb="0" eb="2">
      <t>ホンテン</t>
    </rPh>
    <phoneticPr fontId="3"/>
  </si>
  <si>
    <t>の</t>
    <phoneticPr fontId="3"/>
  </si>
  <si>
    <t>内容</t>
    <rPh sb="0" eb="2">
      <t>ナイヨウ</t>
    </rPh>
    <phoneticPr fontId="3"/>
  </si>
  <si>
    <t>変更［後］</t>
    <rPh sb="0" eb="2">
      <t>ヘンコウ</t>
    </rPh>
    <rPh sb="3" eb="4">
      <t>アト</t>
    </rPh>
    <phoneticPr fontId="3"/>
  </si>
  <si>
    <t>※変更事項のみ記入</t>
    <rPh sb="1" eb="3">
      <t>ヘンコウ</t>
    </rPh>
    <rPh sb="3" eb="5">
      <t>ジコウ</t>
    </rPh>
    <rPh sb="7" eb="9">
      <t>キニュウ</t>
    </rPh>
    <phoneticPr fontId="3"/>
  </si>
  <si>
    <t>変更［前］</t>
    <rPh sb="0" eb="2">
      <t>ヘンコウ</t>
    </rPh>
    <rPh sb="3" eb="4">
      <t>マエ</t>
    </rPh>
    <phoneticPr fontId="3"/>
  </si>
  <si>
    <t>※変更事項のみ記入</t>
    <phoneticPr fontId="3"/>
  </si>
  <si>
    <t>主たる事務所</t>
    <rPh sb="0" eb="1">
      <t>シュ</t>
    </rPh>
    <rPh sb="3" eb="6">
      <t>ジムショ</t>
    </rPh>
    <phoneticPr fontId="3"/>
  </si>
  <si>
    <t>氏名</t>
    <rPh sb="0" eb="2">
      <t>シメイ</t>
    </rPh>
    <phoneticPr fontId="3"/>
  </si>
  <si>
    <t>肩書</t>
    <rPh sb="0" eb="2">
      <t>カタガ</t>
    </rPh>
    <phoneticPr fontId="3"/>
  </si>
  <si>
    <t>その他</t>
    <rPh sb="2" eb="3">
      <t>タ</t>
    </rPh>
    <phoneticPr fontId="3"/>
  </si>
  <si>
    <t>[</t>
    <phoneticPr fontId="3"/>
  </si>
  <si>
    <t>]</t>
    <phoneticPr fontId="3"/>
  </si>
  <si>
    <t>従たる事務所</t>
    <rPh sb="0" eb="1">
      <t>ジュウ</t>
    </rPh>
    <rPh sb="3" eb="6">
      <t>ジムショ</t>
    </rPh>
    <phoneticPr fontId="3"/>
  </si>
  <si>
    <t>名称</t>
    <rPh sb="0" eb="2">
      <t>メイショウ</t>
    </rPh>
    <phoneticPr fontId="3"/>
  </si>
  <si>
    <t>政令使用人</t>
    <rPh sb="0" eb="2">
      <t>セイレイ</t>
    </rPh>
    <rPh sb="2" eb="5">
      <t>シヨウニン</t>
    </rPh>
    <phoneticPr fontId="3"/>
  </si>
  <si>
    <t>専任宅地建物取引士</t>
    <rPh sb="0" eb="2">
      <t>センニン</t>
    </rPh>
    <rPh sb="2" eb="4">
      <t>タクチ</t>
    </rPh>
    <rPh sb="4" eb="6">
      <t>タテモノ</t>
    </rPh>
    <rPh sb="6" eb="8">
      <t>トリヒキ</t>
    </rPh>
    <rPh sb="8" eb="9">
      <t>シ</t>
    </rPh>
    <phoneticPr fontId="3"/>
  </si>
  <si>
    <t>行政庁届出年月日</t>
    <rPh sb="0" eb="3">
      <t>ギョウセイチョウ</t>
    </rPh>
    <rPh sb="3" eb="4">
      <t>トド</t>
    </rPh>
    <rPh sb="4" eb="5">
      <t>デ</t>
    </rPh>
    <rPh sb="5" eb="8">
      <t>ネンガッピ</t>
    </rPh>
    <phoneticPr fontId="3"/>
  </si>
  <si>
    <t>月</t>
    <rPh sb="0" eb="1">
      <t>ツキ</t>
    </rPh>
    <phoneticPr fontId="3"/>
  </si>
  <si>
    <t>支店</t>
    <rPh sb="0" eb="2">
      <t>シテン</t>
    </rPh>
    <phoneticPr fontId="3"/>
  </si>
  <si>
    <t>変更</t>
    <rPh sb="0" eb="2">
      <t>ヘンコウ</t>
    </rPh>
    <phoneticPr fontId="3"/>
  </si>
  <si>
    <t>追加</t>
    <rPh sb="0" eb="2">
      <t>ツイカ</t>
    </rPh>
    <phoneticPr fontId="3"/>
  </si>
  <si>
    <t>を届出いたします。</t>
    <rPh sb="1" eb="2">
      <t>トド</t>
    </rPh>
    <rPh sb="2" eb="3">
      <t>デ</t>
    </rPh>
    <phoneticPr fontId="3"/>
  </si>
  <si>
    <r>
      <t>支店の名称</t>
    </r>
    <r>
      <rPr>
        <sz val="7"/>
        <rFont val="ＭＳ 明朝"/>
        <family val="1"/>
        <charset val="128"/>
      </rPr>
      <t>（※支店の変更の場合）</t>
    </r>
    <rPh sb="0" eb="2">
      <t>シテン</t>
    </rPh>
    <rPh sb="3" eb="5">
      <t>メイショウ</t>
    </rPh>
    <rPh sb="7" eb="9">
      <t>シテン</t>
    </rPh>
    <rPh sb="10" eb="12">
      <t>ヘンコウ</t>
    </rPh>
    <rPh sb="13" eb="15">
      <t>バアイ</t>
    </rPh>
    <phoneticPr fontId="3"/>
  </si>
  <si>
    <t>商　号
又は名称</t>
    <rPh sb="0" eb="1">
      <t>ショウ</t>
    </rPh>
    <rPh sb="2" eb="3">
      <t>ゴウ</t>
    </rPh>
    <rPh sb="4" eb="5">
      <t>マタ</t>
    </rPh>
    <rPh sb="6" eb="8">
      <t>メイショウ</t>
    </rPh>
    <phoneticPr fontId="3"/>
  </si>
  <si>
    <t>登　録
年月日</t>
    <rPh sb="0" eb="1">
      <t>ノボル</t>
    </rPh>
    <rPh sb="2" eb="3">
      <t>ロク</t>
    </rPh>
    <rPh sb="4" eb="7">
      <t>ネンガッピ</t>
    </rPh>
    <phoneticPr fontId="3"/>
  </si>
  <si>
    <t>福島県</t>
    <rPh sb="0" eb="3">
      <t>フクシマケン</t>
    </rPh>
    <phoneticPr fontId="3"/>
  </si>
  <si>
    <t>茨城県</t>
    <rPh sb="0" eb="3">
      <t>イバラキケン</t>
    </rPh>
    <phoneticPr fontId="3"/>
  </si>
  <si>
    <t>栃木県</t>
    <rPh sb="0" eb="3">
      <t>トチギケン</t>
    </rPh>
    <phoneticPr fontId="3"/>
  </si>
  <si>
    <t>群馬県</t>
    <rPh sb="0" eb="3">
      <t>グンマケン</t>
    </rPh>
    <phoneticPr fontId="3"/>
  </si>
  <si>
    <t>埼玉県</t>
    <rPh sb="0" eb="3">
      <t>サイタマケン</t>
    </rPh>
    <phoneticPr fontId="3"/>
  </si>
  <si>
    <t>千葉県</t>
    <rPh sb="0" eb="3">
      <t>チバケン</t>
    </rPh>
    <phoneticPr fontId="3"/>
  </si>
  <si>
    <t>東京都</t>
    <rPh sb="0" eb="3">
      <t>トウキョウト</t>
    </rPh>
    <phoneticPr fontId="3"/>
  </si>
  <si>
    <t>神奈川県</t>
    <rPh sb="0" eb="4">
      <t>カナガワケン</t>
    </rPh>
    <phoneticPr fontId="3"/>
  </si>
  <si>
    <t>新潟県</t>
    <rPh sb="0" eb="3">
      <t>ニイガタケン</t>
    </rPh>
    <phoneticPr fontId="3"/>
  </si>
  <si>
    <t>富山県</t>
    <rPh sb="0" eb="3">
      <t>トヤマケン</t>
    </rPh>
    <phoneticPr fontId="3"/>
  </si>
  <si>
    <t>石川県</t>
    <rPh sb="0" eb="3">
      <t>イシカワケン</t>
    </rPh>
    <phoneticPr fontId="3"/>
  </si>
  <si>
    <t>福井県</t>
    <rPh sb="0" eb="3">
      <t>フクイケン</t>
    </rPh>
    <phoneticPr fontId="3"/>
  </si>
  <si>
    <t>山梨県</t>
    <rPh sb="0" eb="3">
      <t>ヤマナシケン</t>
    </rPh>
    <phoneticPr fontId="3"/>
  </si>
  <si>
    <t>長野県</t>
    <rPh sb="0" eb="3">
      <t>ナガノケン</t>
    </rPh>
    <phoneticPr fontId="3"/>
  </si>
  <si>
    <t>岐阜県</t>
    <rPh sb="0" eb="3">
      <t>ギフケン</t>
    </rPh>
    <phoneticPr fontId="3"/>
  </si>
  <si>
    <t>静岡県</t>
    <rPh sb="0" eb="3">
      <t>シズオカケン</t>
    </rPh>
    <phoneticPr fontId="3"/>
  </si>
  <si>
    <t>愛知県</t>
    <rPh sb="0" eb="3">
      <t>アイチケン</t>
    </rPh>
    <phoneticPr fontId="3"/>
  </si>
  <si>
    <t>三重県</t>
    <rPh sb="0" eb="3">
      <t>ミエケン</t>
    </rPh>
    <phoneticPr fontId="3"/>
  </si>
  <si>
    <t>滋賀県</t>
    <rPh sb="0" eb="3">
      <t>シガケン</t>
    </rPh>
    <phoneticPr fontId="3"/>
  </si>
  <si>
    <t>京都府</t>
    <rPh sb="0" eb="3">
      <t>キョウトフ</t>
    </rPh>
    <phoneticPr fontId="3"/>
  </si>
  <si>
    <t>大阪府</t>
    <rPh sb="0" eb="3">
      <t>オオサカフ</t>
    </rPh>
    <phoneticPr fontId="3"/>
  </si>
  <si>
    <t>兵庫県</t>
    <rPh sb="0" eb="3">
      <t>ヒョウゴケン</t>
    </rPh>
    <phoneticPr fontId="3"/>
  </si>
  <si>
    <t>奈良県</t>
    <rPh sb="0" eb="3">
      <t>ナラケン</t>
    </rPh>
    <phoneticPr fontId="3"/>
  </si>
  <si>
    <t>鳥取県</t>
    <rPh sb="0" eb="3">
      <t>トットリケン</t>
    </rPh>
    <phoneticPr fontId="3"/>
  </si>
  <si>
    <t>島根県</t>
    <rPh sb="0" eb="3">
      <t>シマネケン</t>
    </rPh>
    <phoneticPr fontId="3"/>
  </si>
  <si>
    <t>岡山県</t>
    <rPh sb="0" eb="3">
      <t>オカヤマケン</t>
    </rPh>
    <phoneticPr fontId="3"/>
  </si>
  <si>
    <t>広島県</t>
    <rPh sb="0" eb="3">
      <t>ヒロシマケン</t>
    </rPh>
    <phoneticPr fontId="3"/>
  </si>
  <si>
    <t>山口県</t>
    <rPh sb="0" eb="3">
      <t>ヤマグチケン</t>
    </rPh>
    <phoneticPr fontId="3"/>
  </si>
  <si>
    <t>徳島県</t>
    <rPh sb="0" eb="3">
      <t>トクシマケン</t>
    </rPh>
    <phoneticPr fontId="3"/>
  </si>
  <si>
    <t>香川県</t>
    <rPh sb="0" eb="3">
      <t>カガワケン</t>
    </rPh>
    <phoneticPr fontId="3"/>
  </si>
  <si>
    <t>愛媛県</t>
    <rPh sb="0" eb="3">
      <t>エヒメケン</t>
    </rPh>
    <phoneticPr fontId="3"/>
  </si>
  <si>
    <t>高知県</t>
    <rPh sb="0" eb="3">
      <t>コウチケン</t>
    </rPh>
    <phoneticPr fontId="3"/>
  </si>
  <si>
    <t>福岡県</t>
    <rPh sb="0" eb="3">
      <t>フクオカケン</t>
    </rPh>
    <phoneticPr fontId="3"/>
  </si>
  <si>
    <t>佐賀県</t>
    <rPh sb="0" eb="3">
      <t>サガケン</t>
    </rPh>
    <phoneticPr fontId="3"/>
  </si>
  <si>
    <t>長崎県</t>
    <rPh sb="0" eb="3">
      <t>ナガサキケン</t>
    </rPh>
    <phoneticPr fontId="3"/>
  </si>
  <si>
    <t>熊本県</t>
    <rPh sb="0" eb="3">
      <t>クマモトケン</t>
    </rPh>
    <phoneticPr fontId="3"/>
  </si>
  <si>
    <t>大分県</t>
    <rPh sb="0" eb="3">
      <t>オオイタケン</t>
    </rPh>
    <phoneticPr fontId="3"/>
  </si>
  <si>
    <t>宮崎県</t>
    <rPh sb="0" eb="3">
      <t>ミヤザキケン</t>
    </rPh>
    <phoneticPr fontId="3"/>
  </si>
  <si>
    <t>鹿児島県</t>
    <rPh sb="0" eb="4">
      <t>カゴシマケン</t>
    </rPh>
    <phoneticPr fontId="3"/>
  </si>
  <si>
    <t>沖縄県</t>
    <rPh sb="0" eb="3">
      <t>オキナワケン</t>
    </rPh>
    <phoneticPr fontId="3"/>
  </si>
  <si>
    <t>▼選択</t>
    <rPh sb="0" eb="3">
      <t>キゴウセンタク</t>
    </rPh>
    <phoneticPr fontId="3"/>
  </si>
  <si>
    <t>メ ー ル
アドレス①</t>
    <phoneticPr fontId="3"/>
  </si>
  <si>
    <t>メ ー ル
アドレス②</t>
    <phoneticPr fontId="3"/>
  </si>
  <si>
    <t>和歌山県</t>
    <rPh sb="0" eb="4">
      <t>ワカヤマケン</t>
    </rPh>
    <phoneticPr fontId="3"/>
  </si>
  <si>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3"/>
  </si>
  <si>
    <t>TEL</t>
    <phoneticPr fontId="32"/>
  </si>
  <si>
    <t>メールアドレス</t>
    <phoneticPr fontId="32"/>
  </si>
  <si>
    <t>所在地</t>
    <rPh sb="0" eb="3">
      <t>ショザイチ</t>
    </rPh>
    <phoneticPr fontId="32"/>
  </si>
  <si>
    <t>都道府県</t>
    <rPh sb="0" eb="4">
      <t>トドウフケン</t>
    </rPh>
    <phoneticPr fontId="32"/>
  </si>
  <si>
    <t>市区郡</t>
    <rPh sb="0" eb="3">
      <t>シクグン</t>
    </rPh>
    <phoneticPr fontId="32"/>
  </si>
  <si>
    <t>町村</t>
    <rPh sb="0" eb="2">
      <t>チョウソン</t>
    </rPh>
    <phoneticPr fontId="32"/>
  </si>
  <si>
    <t>番地</t>
    <rPh sb="0" eb="2">
      <t>バンチ</t>
    </rPh>
    <phoneticPr fontId="32"/>
  </si>
  <si>
    <t>建物名</t>
    <rPh sb="0" eb="3">
      <t>タテモノメイ</t>
    </rPh>
    <phoneticPr fontId="32"/>
  </si>
  <si>
    <t>FAX</t>
    <phoneticPr fontId="32"/>
  </si>
  <si>
    <t>メールアドレス2</t>
    <phoneticPr fontId="32"/>
  </si>
  <si>
    <t>事業の種類</t>
    <rPh sb="0" eb="2">
      <t>ジギョウ</t>
    </rPh>
    <rPh sb="3" eb="5">
      <t>シュルイ</t>
    </rPh>
    <phoneticPr fontId="32"/>
  </si>
  <si>
    <t>代表者</t>
    <rPh sb="0" eb="3">
      <t>ダイヒョウシャ</t>
    </rPh>
    <phoneticPr fontId="32"/>
  </si>
  <si>
    <t>代表者2</t>
    <rPh sb="0" eb="3">
      <t>ダイヒョウシャ</t>
    </rPh>
    <phoneticPr fontId="32"/>
  </si>
  <si>
    <t>政令使用人</t>
    <rPh sb="0" eb="5">
      <t>セイレイシヨウニン</t>
    </rPh>
    <phoneticPr fontId="32"/>
  </si>
  <si>
    <t>設定</t>
    <rPh sb="0" eb="2">
      <t>セッテイ</t>
    </rPh>
    <phoneticPr fontId="32"/>
  </si>
  <si>
    <t>支店</t>
    <rPh sb="0" eb="2">
      <t>シテン</t>
    </rPh>
    <phoneticPr fontId="32"/>
  </si>
  <si>
    <t>変更する事項</t>
    <phoneticPr fontId="32"/>
  </si>
  <si>
    <t>変更する代表者</t>
    <phoneticPr fontId="32"/>
  </si>
  <si>
    <t>変更後の代表者</t>
    <phoneticPr fontId="32"/>
  </si>
  <si>
    <t>変更後の代表者2</t>
    <phoneticPr fontId="32"/>
  </si>
  <si>
    <t>変更後の現代表者2</t>
    <rPh sb="4" eb="5">
      <t>ゲン</t>
    </rPh>
    <phoneticPr fontId="32"/>
  </si>
  <si>
    <t>代表者に関する変更</t>
    <rPh sb="0" eb="3">
      <t>ダイヒョウシャ</t>
    </rPh>
    <rPh sb="4" eb="5">
      <t>カン</t>
    </rPh>
    <rPh sb="7" eb="9">
      <t>ヘンコウ</t>
    </rPh>
    <phoneticPr fontId="32"/>
  </si>
  <si>
    <t>政令使用人に関する変更</t>
    <rPh sb="0" eb="2">
      <t>セイレイ</t>
    </rPh>
    <rPh sb="2" eb="4">
      <t>シヨウ</t>
    </rPh>
    <rPh sb="4" eb="5">
      <t>ニン</t>
    </rPh>
    <rPh sb="6" eb="7">
      <t>カン</t>
    </rPh>
    <rPh sb="9" eb="11">
      <t>ヘンコウ</t>
    </rPh>
    <phoneticPr fontId="32"/>
  </si>
  <si>
    <t>変更後の政令使用人</t>
    <phoneticPr fontId="32"/>
  </si>
  <si>
    <t>変更後の現政令使用人</t>
    <rPh sb="4" eb="5">
      <t>ゲン</t>
    </rPh>
    <phoneticPr fontId="32"/>
  </si>
  <si>
    <t>商号・支店名</t>
    <rPh sb="0" eb="2">
      <t>ショウゴウ</t>
    </rPh>
    <rPh sb="3" eb="6">
      <t>シテンメイ</t>
    </rPh>
    <phoneticPr fontId="32"/>
  </si>
  <si>
    <t>郵便番号</t>
    <phoneticPr fontId="32"/>
  </si>
  <si>
    <t>TEL・FAX</t>
    <phoneticPr fontId="32"/>
  </si>
  <si>
    <t>事業の種類</t>
    <phoneticPr fontId="32"/>
  </si>
  <si>
    <t>変更する事務所</t>
    <rPh sb="0" eb="2">
      <t>ヘンコウ</t>
    </rPh>
    <rPh sb="4" eb="6">
      <t>ジム</t>
    </rPh>
    <rPh sb="6" eb="7">
      <t>ショ</t>
    </rPh>
    <phoneticPr fontId="32"/>
  </si>
  <si>
    <t>※注意事項</t>
    <phoneticPr fontId="3"/>
  </si>
  <si>
    <t>一般社団法人全国不動産協会の会員である場合及び全日本不動産政治連盟に加入している場合は</t>
    <phoneticPr fontId="3"/>
  </si>
  <si>
    <t>本届出の提出によりそれぞれの団体についても変更となります。</t>
    <rPh sb="0" eb="2">
      <t>ホントド</t>
    </rPh>
    <rPh sb="2" eb="3">
      <t>デ</t>
    </rPh>
    <rPh sb="4" eb="6">
      <t>テイシュツ</t>
    </rPh>
    <rPh sb="14" eb="16">
      <t>ダンタイ</t>
    </rPh>
    <rPh sb="21" eb="23">
      <t>ヘンコウ</t>
    </rPh>
    <phoneticPr fontId="3"/>
  </si>
  <si>
    <t>専任取引士1</t>
    <rPh sb="0" eb="5">
      <t>センニントリヒキシ</t>
    </rPh>
    <phoneticPr fontId="32"/>
  </si>
  <si>
    <t>専任取引士2</t>
    <rPh sb="0" eb="5">
      <t>センニントリヒキシ</t>
    </rPh>
    <phoneticPr fontId="32"/>
  </si>
  <si>
    <t>専任取引士3</t>
    <rPh sb="0" eb="5">
      <t>センニントリヒキシ</t>
    </rPh>
    <phoneticPr fontId="32"/>
  </si>
  <si>
    <t>専任取引士4</t>
    <rPh sb="0" eb="5">
      <t>センニントリヒキシ</t>
    </rPh>
    <phoneticPr fontId="32"/>
  </si>
  <si>
    <t>専任取引士5</t>
    <rPh sb="0" eb="5">
      <t>センニントリヒキシ</t>
    </rPh>
    <phoneticPr fontId="32"/>
  </si>
  <si>
    <t>専任取引士6</t>
    <rPh sb="0" eb="5">
      <t>センニントリヒキシ</t>
    </rPh>
    <phoneticPr fontId="32"/>
  </si>
  <si>
    <t>専任取引士7</t>
    <rPh sb="0" eb="5">
      <t>センニントリヒキシ</t>
    </rPh>
    <phoneticPr fontId="32"/>
  </si>
  <si>
    <t>専任取引士8</t>
    <rPh sb="0" eb="5">
      <t>センニントリヒキシ</t>
    </rPh>
    <phoneticPr fontId="32"/>
  </si>
  <si>
    <t>専任取引士9</t>
    <rPh sb="0" eb="5">
      <t>センニントリヒキシ</t>
    </rPh>
    <phoneticPr fontId="32"/>
  </si>
  <si>
    <t>専任取引士10</t>
    <rPh sb="0" eb="5">
      <t>センニントリヒキシ</t>
    </rPh>
    <phoneticPr fontId="32"/>
  </si>
  <si>
    <t>専任取引士11</t>
    <rPh sb="0" eb="5">
      <t>センニントリヒキシ</t>
    </rPh>
    <phoneticPr fontId="32"/>
  </si>
  <si>
    <t>専任取引士12</t>
    <rPh sb="0" eb="5">
      <t>センニントリヒキシ</t>
    </rPh>
    <phoneticPr fontId="32"/>
  </si>
  <si>
    <t>専任取引士13</t>
    <rPh sb="0" eb="5">
      <t>センニントリヒキシ</t>
    </rPh>
    <phoneticPr fontId="32"/>
  </si>
  <si>
    <t>専任取引士14</t>
    <rPh sb="0" eb="5">
      <t>センニントリヒキシ</t>
    </rPh>
    <phoneticPr fontId="32"/>
  </si>
  <si>
    <t>専任取引士15</t>
    <rPh sb="0" eb="5">
      <t>センニントリヒキシ</t>
    </rPh>
    <phoneticPr fontId="32"/>
  </si>
  <si>
    <t>専任取引士16</t>
    <rPh sb="0" eb="5">
      <t>センニントリヒキシ</t>
    </rPh>
    <phoneticPr fontId="32"/>
  </si>
  <si>
    <t>専任取引士17</t>
    <rPh sb="0" eb="5">
      <t>センニントリヒキシ</t>
    </rPh>
    <phoneticPr fontId="32"/>
  </si>
  <si>
    <t>専任取引士18</t>
    <rPh sb="0" eb="5">
      <t>センニントリヒキシ</t>
    </rPh>
    <phoneticPr fontId="32"/>
  </si>
  <si>
    <t>専任取引士19</t>
    <rPh sb="0" eb="5">
      <t>センニントリヒキシ</t>
    </rPh>
    <phoneticPr fontId="32"/>
  </si>
  <si>
    <t>専任取引士20</t>
    <rPh sb="0" eb="5">
      <t>センニントリヒキシ</t>
    </rPh>
    <phoneticPr fontId="32"/>
  </si>
  <si>
    <t>専任取引士21</t>
    <rPh sb="0" eb="5">
      <t>センニントリヒキシ</t>
    </rPh>
    <phoneticPr fontId="32"/>
  </si>
  <si>
    <t>専任取引士22</t>
    <rPh sb="0" eb="5">
      <t>センニントリヒキシ</t>
    </rPh>
    <phoneticPr fontId="32"/>
  </si>
  <si>
    <t>専任取引士23</t>
    <rPh sb="0" eb="5">
      <t>センニントリヒキシ</t>
    </rPh>
    <phoneticPr fontId="32"/>
  </si>
  <si>
    <t>専任取引士24</t>
    <rPh sb="0" eb="5">
      <t>センニントリヒキシ</t>
    </rPh>
    <phoneticPr fontId="32"/>
  </si>
  <si>
    <t>専任取引士25</t>
    <rPh sb="0" eb="5">
      <t>センニントリヒキシ</t>
    </rPh>
    <phoneticPr fontId="32"/>
  </si>
  <si>
    <t>専任取引士26</t>
    <rPh sb="0" eb="5">
      <t>センニントリヒキシ</t>
    </rPh>
    <phoneticPr fontId="32"/>
  </si>
  <si>
    <t>専任取引士27</t>
    <rPh sb="0" eb="5">
      <t>センニントリヒキシ</t>
    </rPh>
    <phoneticPr fontId="32"/>
  </si>
  <si>
    <t>専任取引士28</t>
    <rPh sb="0" eb="5">
      <t>センニントリヒキシ</t>
    </rPh>
    <phoneticPr fontId="32"/>
  </si>
  <si>
    <t>専任取引士29</t>
    <rPh sb="0" eb="5">
      <t>センニントリヒキシ</t>
    </rPh>
    <phoneticPr fontId="32"/>
  </si>
  <si>
    <t>専任取引士30</t>
    <rPh sb="0" eb="5">
      <t>センニントリヒキシ</t>
    </rPh>
    <phoneticPr fontId="32"/>
  </si>
  <si>
    <t>専任取引士31</t>
    <rPh sb="0" eb="5">
      <t>センニントリヒキシ</t>
    </rPh>
    <phoneticPr fontId="32"/>
  </si>
  <si>
    <t>専任取引士32</t>
    <rPh sb="0" eb="5">
      <t>センニントリヒキシ</t>
    </rPh>
    <phoneticPr fontId="32"/>
  </si>
  <si>
    <t>専任取引士33</t>
    <rPh sb="0" eb="5">
      <t>センニントリヒキシ</t>
    </rPh>
    <phoneticPr fontId="32"/>
  </si>
  <si>
    <t>専任取引士34</t>
    <rPh sb="0" eb="5">
      <t>センニントリヒキシ</t>
    </rPh>
    <phoneticPr fontId="32"/>
  </si>
  <si>
    <t>専任取引士35</t>
    <rPh sb="0" eb="5">
      <t>センニントリヒキシ</t>
    </rPh>
    <phoneticPr fontId="32"/>
  </si>
  <si>
    <t>専任取引士36</t>
    <rPh sb="0" eb="5">
      <t>センニントリヒキシ</t>
    </rPh>
    <phoneticPr fontId="32"/>
  </si>
  <si>
    <t>専任取引士37</t>
    <rPh sb="0" eb="5">
      <t>センニントリヒキシ</t>
    </rPh>
    <phoneticPr fontId="32"/>
  </si>
  <si>
    <t>専任取引士38</t>
    <rPh sb="0" eb="5">
      <t>センニントリヒキシ</t>
    </rPh>
    <phoneticPr fontId="32"/>
  </si>
  <si>
    <t>専任取引士39</t>
    <rPh sb="0" eb="5">
      <t>センニントリヒキシ</t>
    </rPh>
    <phoneticPr fontId="32"/>
  </si>
  <si>
    <t>専任取引士40</t>
    <rPh sb="0" eb="5">
      <t>センニントリヒキシ</t>
    </rPh>
    <phoneticPr fontId="32"/>
  </si>
  <si>
    <t>専任取引士41</t>
    <rPh sb="0" eb="5">
      <t>センニントリヒキシ</t>
    </rPh>
    <phoneticPr fontId="32"/>
  </si>
  <si>
    <t>専任取引士42</t>
    <rPh sb="0" eb="5">
      <t>センニントリヒキシ</t>
    </rPh>
    <phoneticPr fontId="32"/>
  </si>
  <si>
    <t>専任取引士43</t>
    <rPh sb="0" eb="5">
      <t>センニントリヒキシ</t>
    </rPh>
    <phoneticPr fontId="32"/>
  </si>
  <si>
    <t>専任取引士44</t>
    <rPh sb="0" eb="5">
      <t>センニントリヒキシ</t>
    </rPh>
    <phoneticPr fontId="32"/>
  </si>
  <si>
    <t>専任取引士45</t>
    <rPh sb="0" eb="5">
      <t>センニントリヒキシ</t>
    </rPh>
    <phoneticPr fontId="32"/>
  </si>
  <si>
    <t>専任取引士46</t>
    <rPh sb="0" eb="5">
      <t>センニントリヒキシ</t>
    </rPh>
    <phoneticPr fontId="32"/>
  </si>
  <si>
    <t>専任取引士47</t>
    <rPh sb="0" eb="5">
      <t>センニントリヒキシ</t>
    </rPh>
    <phoneticPr fontId="32"/>
  </si>
  <si>
    <t>専任取引士48</t>
    <rPh sb="0" eb="5">
      <t>センニントリヒキシ</t>
    </rPh>
    <phoneticPr fontId="32"/>
  </si>
  <si>
    <t>専任取引士49</t>
    <rPh sb="0" eb="5">
      <t>センニントリヒキシ</t>
    </rPh>
    <phoneticPr fontId="32"/>
  </si>
  <si>
    <t>専任取引士50</t>
    <rPh sb="0" eb="5">
      <t>センニントリヒキシ</t>
    </rPh>
    <phoneticPr fontId="32"/>
  </si>
  <si>
    <t>専任取引士51</t>
    <rPh sb="0" eb="5">
      <t>センニントリヒキシ</t>
    </rPh>
    <phoneticPr fontId="32"/>
  </si>
  <si>
    <t>専任取引士52</t>
    <rPh sb="0" eb="5">
      <t>センニントリヒキシ</t>
    </rPh>
    <phoneticPr fontId="32"/>
  </si>
  <si>
    <t>専任取引士53</t>
    <rPh sb="0" eb="5">
      <t>センニントリヒキシ</t>
    </rPh>
    <phoneticPr fontId="32"/>
  </si>
  <si>
    <t>専任取引士54</t>
    <rPh sb="0" eb="5">
      <t>センニントリヒキシ</t>
    </rPh>
    <phoneticPr fontId="32"/>
  </si>
  <si>
    <t>専任取引士55</t>
    <rPh sb="0" eb="5">
      <t>センニントリヒキシ</t>
    </rPh>
    <phoneticPr fontId="32"/>
  </si>
  <si>
    <t>専任取引士56</t>
    <rPh sb="0" eb="5">
      <t>センニントリヒキシ</t>
    </rPh>
    <phoneticPr fontId="32"/>
  </si>
  <si>
    <t>専任取引士57</t>
    <rPh sb="0" eb="5">
      <t>センニントリヒキシ</t>
    </rPh>
    <phoneticPr fontId="32"/>
  </si>
  <si>
    <t>専任取引士58</t>
    <rPh sb="0" eb="5">
      <t>センニントリヒキシ</t>
    </rPh>
    <phoneticPr fontId="32"/>
  </si>
  <si>
    <t>専任取引士59</t>
    <rPh sb="0" eb="5">
      <t>センニントリヒキシ</t>
    </rPh>
    <phoneticPr fontId="32"/>
  </si>
  <si>
    <t>専任取引士60</t>
    <rPh sb="0" eb="5">
      <t>センニントリヒキシ</t>
    </rPh>
    <phoneticPr fontId="32"/>
  </si>
  <si>
    <t>専任取引士61</t>
    <rPh sb="0" eb="5">
      <t>センニントリヒキシ</t>
    </rPh>
    <phoneticPr fontId="32"/>
  </si>
  <si>
    <t>専任取引士62</t>
    <rPh sb="0" eb="5">
      <t>センニントリヒキシ</t>
    </rPh>
    <phoneticPr fontId="32"/>
  </si>
  <si>
    <t>専任取引士63</t>
    <rPh sb="0" eb="5">
      <t>センニントリヒキシ</t>
    </rPh>
    <phoneticPr fontId="32"/>
  </si>
  <si>
    <t>専任取引士64</t>
    <rPh sb="0" eb="5">
      <t>センニントリヒキシ</t>
    </rPh>
    <phoneticPr fontId="32"/>
  </si>
  <si>
    <t>専任取引士65</t>
    <rPh sb="0" eb="5">
      <t>センニントリヒキシ</t>
    </rPh>
    <phoneticPr fontId="32"/>
  </si>
  <si>
    <t>専任取引士66</t>
    <rPh sb="0" eb="5">
      <t>センニントリヒキシ</t>
    </rPh>
    <phoneticPr fontId="32"/>
  </si>
  <si>
    <t>専任取引士67</t>
    <rPh sb="0" eb="5">
      <t>センニントリヒキシ</t>
    </rPh>
    <phoneticPr fontId="32"/>
  </si>
  <si>
    <t>専任取引士68</t>
    <rPh sb="0" eb="5">
      <t>センニントリヒキシ</t>
    </rPh>
    <phoneticPr fontId="32"/>
  </si>
  <si>
    <t>専任取引士69</t>
    <rPh sb="0" eb="5">
      <t>センニントリヒキシ</t>
    </rPh>
    <phoneticPr fontId="32"/>
  </si>
  <si>
    <t>専任取引士70</t>
    <rPh sb="0" eb="5">
      <t>センニントリヒキシ</t>
    </rPh>
    <phoneticPr fontId="32"/>
  </si>
  <si>
    <t>専任取引士71</t>
    <rPh sb="0" eb="5">
      <t>センニントリヒキシ</t>
    </rPh>
    <phoneticPr fontId="32"/>
  </si>
  <si>
    <t>専任取引士72</t>
    <rPh sb="0" eb="5">
      <t>センニントリヒキシ</t>
    </rPh>
    <phoneticPr fontId="32"/>
  </si>
  <si>
    <t>専任取引士73</t>
    <rPh sb="0" eb="5">
      <t>センニントリヒキシ</t>
    </rPh>
    <phoneticPr fontId="32"/>
  </si>
  <si>
    <t>専任取引士74</t>
    <rPh sb="0" eb="5">
      <t>センニントリヒキシ</t>
    </rPh>
    <phoneticPr fontId="32"/>
  </si>
  <si>
    <t>専任取引士75</t>
    <rPh sb="0" eb="5">
      <t>センニントリヒキシ</t>
    </rPh>
    <phoneticPr fontId="32"/>
  </si>
  <si>
    <t>専任取引士76</t>
    <rPh sb="0" eb="5">
      <t>センニントリヒキシ</t>
    </rPh>
    <phoneticPr fontId="32"/>
  </si>
  <si>
    <t>専任取引士77</t>
    <rPh sb="0" eb="5">
      <t>センニントリヒキシ</t>
    </rPh>
    <phoneticPr fontId="32"/>
  </si>
  <si>
    <t>専任取引士78</t>
    <rPh sb="0" eb="5">
      <t>センニントリヒキシ</t>
    </rPh>
    <phoneticPr fontId="32"/>
  </si>
  <si>
    <t>専任取引士79</t>
    <rPh sb="0" eb="5">
      <t>センニントリヒキシ</t>
    </rPh>
    <phoneticPr fontId="32"/>
  </si>
  <si>
    <t>専任取引士80</t>
    <rPh sb="0" eb="5">
      <t>センニントリヒキシ</t>
    </rPh>
    <phoneticPr fontId="32"/>
  </si>
  <si>
    <t>専任取引士81</t>
    <rPh sb="0" eb="5">
      <t>センニントリヒキシ</t>
    </rPh>
    <phoneticPr fontId="32"/>
  </si>
  <si>
    <t>専任取引士82</t>
    <rPh sb="0" eb="5">
      <t>センニントリヒキシ</t>
    </rPh>
    <phoneticPr fontId="32"/>
  </si>
  <si>
    <t>専任取引士83</t>
    <rPh sb="0" eb="5">
      <t>センニントリヒキシ</t>
    </rPh>
    <phoneticPr fontId="32"/>
  </si>
  <si>
    <t>専任取引士84</t>
    <rPh sb="0" eb="5">
      <t>センニントリヒキシ</t>
    </rPh>
    <phoneticPr fontId="32"/>
  </si>
  <si>
    <t>専任取引士85</t>
    <rPh sb="0" eb="5">
      <t>センニントリヒキシ</t>
    </rPh>
    <phoneticPr fontId="32"/>
  </si>
  <si>
    <t>専任取引士86</t>
    <rPh sb="0" eb="5">
      <t>センニントリヒキシ</t>
    </rPh>
    <phoneticPr fontId="32"/>
  </si>
  <si>
    <t>専任取引士87</t>
    <rPh sb="0" eb="5">
      <t>センニントリヒキシ</t>
    </rPh>
    <phoneticPr fontId="32"/>
  </si>
  <si>
    <t>専任取引士88</t>
    <rPh sb="0" eb="5">
      <t>センニントリヒキシ</t>
    </rPh>
    <phoneticPr fontId="32"/>
  </si>
  <si>
    <t>専任取引士89</t>
    <rPh sb="0" eb="5">
      <t>センニントリヒキシ</t>
    </rPh>
    <phoneticPr fontId="32"/>
  </si>
  <si>
    <t>専任取引士90</t>
    <rPh sb="0" eb="5">
      <t>センニントリヒキシ</t>
    </rPh>
    <phoneticPr fontId="32"/>
  </si>
  <si>
    <t>専任取引士91</t>
    <rPh sb="0" eb="5">
      <t>センニントリヒキシ</t>
    </rPh>
    <phoneticPr fontId="32"/>
  </si>
  <si>
    <t>専任取引士92</t>
    <rPh sb="0" eb="5">
      <t>センニントリヒキシ</t>
    </rPh>
    <phoneticPr fontId="32"/>
  </si>
  <si>
    <t>専任取引士93</t>
    <rPh sb="0" eb="5">
      <t>センニントリヒキシ</t>
    </rPh>
    <phoneticPr fontId="32"/>
  </si>
  <si>
    <t>専任取引士94</t>
    <rPh sb="0" eb="5">
      <t>センニントリヒキシ</t>
    </rPh>
    <phoneticPr fontId="32"/>
  </si>
  <si>
    <t>専任取引士95</t>
    <rPh sb="0" eb="5">
      <t>センニントリヒキシ</t>
    </rPh>
    <phoneticPr fontId="32"/>
  </si>
  <si>
    <t>専任取引士96</t>
    <rPh sb="0" eb="5">
      <t>センニントリヒキシ</t>
    </rPh>
    <phoneticPr fontId="32"/>
  </si>
  <si>
    <t>専任取引士97</t>
    <rPh sb="0" eb="5">
      <t>センニントリヒキシ</t>
    </rPh>
    <phoneticPr fontId="32"/>
  </si>
  <si>
    <t>専任取引士98</t>
    <rPh sb="0" eb="5">
      <t>センニントリヒキシ</t>
    </rPh>
    <phoneticPr fontId="32"/>
  </si>
  <si>
    <t>専任取引士99</t>
    <rPh sb="0" eb="5">
      <t>センニントリヒキシ</t>
    </rPh>
    <phoneticPr fontId="32"/>
  </si>
  <si>
    <t>専任取引士100</t>
    <rPh sb="0" eb="5">
      <t>センニントリヒキシ</t>
    </rPh>
    <phoneticPr fontId="32"/>
  </si>
  <si>
    <r>
      <rPr>
        <sz val="11"/>
        <color theme="1"/>
        <rFont val="游ゴシック"/>
        <family val="3"/>
      </rPr>
      <t>商号</t>
    </r>
    <rPh sb="0" eb="2">
      <t>ショウゴウ</t>
    </rPh>
    <phoneticPr fontId="0"/>
  </si>
  <si>
    <r>
      <rPr>
        <sz val="11"/>
        <color theme="1"/>
        <rFont val="游ゴシック"/>
        <family val="3"/>
      </rPr>
      <t>カナ</t>
    </r>
    <phoneticPr fontId="0"/>
  </si>
  <si>
    <t>支店名</t>
    <rPh sb="0" eb="3">
      <t>シテンメイ</t>
    </rPh>
    <phoneticPr fontId="0"/>
  </si>
  <si>
    <r>
      <rPr>
        <sz val="11"/>
        <color theme="1"/>
        <rFont val="游ゴシック"/>
        <family val="3"/>
      </rPr>
      <t>氏名</t>
    </r>
    <rPh sb="0" eb="2">
      <t>シメイ</t>
    </rPh>
    <phoneticPr fontId="0"/>
  </si>
  <si>
    <r>
      <rPr>
        <sz val="11"/>
        <color theme="1"/>
        <rFont val="游ゴシック"/>
        <family val="3"/>
      </rPr>
      <t>性別</t>
    </r>
    <rPh sb="0" eb="2">
      <t>セイベツ</t>
    </rPh>
    <phoneticPr fontId="0"/>
  </si>
  <si>
    <r>
      <rPr>
        <sz val="11"/>
        <color theme="1"/>
        <rFont val="游ゴシック"/>
        <family val="3"/>
      </rPr>
      <t>生年月日</t>
    </r>
    <rPh sb="0" eb="4">
      <t>セイネンガッピ</t>
    </rPh>
    <phoneticPr fontId="0"/>
  </si>
  <si>
    <r>
      <rPr>
        <sz val="11"/>
        <color theme="1"/>
        <rFont val="游ゴシック"/>
        <family val="3"/>
      </rPr>
      <t>肩書き</t>
    </r>
    <rPh sb="0" eb="2">
      <t>カタガ</t>
    </rPh>
    <phoneticPr fontId="0"/>
  </si>
  <si>
    <r>
      <rPr>
        <sz val="11"/>
        <color theme="1"/>
        <rFont val="游ゴシック"/>
        <family val="3"/>
      </rPr>
      <t>現住所</t>
    </r>
    <rPh sb="0" eb="3">
      <t>ゲンジュウショ</t>
    </rPh>
    <phoneticPr fontId="0"/>
  </si>
  <si>
    <r>
      <rPr>
        <sz val="11"/>
        <color theme="1"/>
        <rFont val="游ゴシック"/>
        <family val="3"/>
      </rPr>
      <t>TEL</t>
    </r>
    <phoneticPr fontId="0"/>
  </si>
  <si>
    <r>
      <rPr>
        <sz val="11"/>
        <color theme="1"/>
        <rFont val="游ゴシック"/>
        <family val="3"/>
      </rPr>
      <t>旧姓表記</t>
    </r>
    <rPh sb="0" eb="4">
      <t>キュウセイヒョウキ</t>
    </rPh>
    <phoneticPr fontId="0"/>
  </si>
  <si>
    <r>
      <rPr>
        <sz val="11"/>
        <color theme="1"/>
        <rFont val="游ゴシック"/>
        <family val="3"/>
      </rPr>
      <t>その他</t>
    </r>
    <rPh sb="2" eb="3">
      <t>タ</t>
    </rPh>
    <phoneticPr fontId="0"/>
  </si>
  <si>
    <r>
      <rPr>
        <sz val="11"/>
        <color theme="1"/>
        <rFont val="游ゴシック"/>
        <family val="3"/>
      </rPr>
      <t>国内・国外</t>
    </r>
    <rPh sb="0" eb="2">
      <t>コクナイ</t>
    </rPh>
    <rPh sb="3" eb="5">
      <t>コクガイ</t>
    </rPh>
    <phoneticPr fontId="0"/>
  </si>
  <si>
    <r>
      <rPr>
        <sz val="11"/>
        <color theme="1"/>
        <rFont val="游ゴシック"/>
        <family val="3"/>
      </rPr>
      <t>郵便番号</t>
    </r>
    <rPh sb="0" eb="4">
      <t>ユウビンバンゴウ</t>
    </rPh>
    <phoneticPr fontId="0"/>
  </si>
  <si>
    <r>
      <rPr>
        <sz val="11"/>
        <color theme="1"/>
        <rFont val="游ゴシック"/>
        <family val="3"/>
      </rPr>
      <t>都道府県</t>
    </r>
    <rPh sb="0" eb="4">
      <t>トドウフケン</t>
    </rPh>
    <phoneticPr fontId="0"/>
  </si>
  <si>
    <r>
      <rPr>
        <sz val="11"/>
        <color theme="1"/>
        <rFont val="游ゴシック"/>
        <family val="3"/>
      </rPr>
      <t>市区郡</t>
    </r>
    <rPh sb="0" eb="3">
      <t>シクグン</t>
    </rPh>
    <phoneticPr fontId="0"/>
  </si>
  <si>
    <r>
      <rPr>
        <sz val="11"/>
        <color theme="1"/>
        <rFont val="游ゴシック"/>
        <family val="3"/>
      </rPr>
      <t>町村</t>
    </r>
    <rPh sb="0" eb="2">
      <t>チョウソン</t>
    </rPh>
    <phoneticPr fontId="0"/>
  </si>
  <si>
    <r>
      <rPr>
        <sz val="11"/>
        <color theme="1"/>
        <rFont val="游ゴシック"/>
        <family val="3"/>
      </rPr>
      <t>番地</t>
    </r>
    <rPh sb="0" eb="2">
      <t>バンチ</t>
    </rPh>
    <phoneticPr fontId="0"/>
  </si>
  <si>
    <r>
      <rPr>
        <sz val="11"/>
        <color theme="1"/>
        <rFont val="游ゴシック"/>
        <family val="3"/>
      </rPr>
      <t>建物名</t>
    </r>
    <rPh sb="0" eb="3">
      <t>タテモノメイ</t>
    </rPh>
    <phoneticPr fontId="0"/>
  </si>
  <si>
    <r>
      <rPr>
        <sz val="11"/>
        <color theme="1"/>
        <rFont val="游ゴシック"/>
        <family val="3"/>
      </rPr>
      <t>国外</t>
    </r>
    <rPh sb="0" eb="2">
      <t>コクガイ</t>
    </rPh>
    <phoneticPr fontId="0"/>
  </si>
  <si>
    <r>
      <rPr>
        <sz val="11"/>
        <color theme="1"/>
        <rFont val="游ゴシック"/>
        <family val="3"/>
      </rPr>
      <t>登録番号</t>
    </r>
    <rPh sb="0" eb="4">
      <t>トウロクバンゴウ</t>
    </rPh>
    <phoneticPr fontId="0"/>
  </si>
  <si>
    <r>
      <rPr>
        <sz val="11"/>
        <color theme="1"/>
        <rFont val="游ゴシック"/>
        <family val="3"/>
      </rPr>
      <t>登録年月日</t>
    </r>
    <rPh sb="0" eb="5">
      <t>トウロクネンガッピ</t>
    </rPh>
    <phoneticPr fontId="0"/>
  </si>
  <si>
    <t>町村</t>
    <rPh sb="0" eb="2">
      <t>チョウソン</t>
    </rPh>
    <phoneticPr fontId="0"/>
  </si>
  <si>
    <t>番地</t>
    <rPh sb="0" eb="2">
      <t>バンチ</t>
    </rPh>
    <phoneticPr fontId="0"/>
  </si>
  <si>
    <t>建物名</t>
    <rPh sb="0" eb="3">
      <t>タテモノメイ</t>
    </rPh>
    <phoneticPr fontId="0"/>
  </si>
  <si>
    <r>
      <rPr>
        <sz val="11"/>
        <color theme="1"/>
        <rFont val="游ゴシック"/>
        <family val="3"/>
      </rPr>
      <t>免許権者</t>
    </r>
    <rPh sb="0" eb="4">
      <t>メンキョケンシャ</t>
    </rPh>
    <phoneticPr fontId="0"/>
  </si>
  <si>
    <r>
      <rPr>
        <sz val="11"/>
        <color theme="1"/>
        <rFont val="游ゴシック"/>
        <family val="3"/>
      </rPr>
      <t>免許番号</t>
    </r>
    <rPh sb="0" eb="4">
      <t>メンキョバンゴウ</t>
    </rPh>
    <phoneticPr fontId="0"/>
  </si>
  <si>
    <t>入力日</t>
    <rPh sb="0" eb="3">
      <t>ニュウリョクビ</t>
    </rPh>
    <phoneticPr fontId="32"/>
  </si>
  <si>
    <r>
      <rPr>
        <sz val="11"/>
        <color theme="1"/>
        <rFont val="游ゴシック"/>
        <family val="3"/>
      </rPr>
      <t>免許回次</t>
    </r>
    <phoneticPr fontId="0"/>
  </si>
  <si>
    <r>
      <rPr>
        <sz val="11"/>
        <color theme="1"/>
        <rFont val="游ゴシック"/>
        <family val="3"/>
      </rPr>
      <t>免許年月日</t>
    </r>
    <rPh sb="0" eb="5">
      <t>メンキョネンガッピ</t>
    </rPh>
    <phoneticPr fontId="0"/>
  </si>
  <si>
    <r>
      <rPr>
        <sz val="11"/>
        <color theme="1"/>
        <rFont val="游ゴシック"/>
        <family val="3"/>
      </rPr>
      <t>免許有効期限</t>
    </r>
    <rPh sb="0" eb="6">
      <t>メンキョユウコウキゲン</t>
    </rPh>
    <phoneticPr fontId="0"/>
  </si>
  <si>
    <r>
      <rPr>
        <sz val="11"/>
        <color theme="1"/>
        <rFont val="游ゴシック"/>
        <family val="3"/>
      </rPr>
      <t>自</t>
    </r>
    <rPh sb="0" eb="1">
      <t>ジ</t>
    </rPh>
    <phoneticPr fontId="0"/>
  </si>
  <si>
    <r>
      <rPr>
        <sz val="11"/>
        <color theme="1"/>
        <rFont val="游ゴシック"/>
        <family val="3"/>
      </rPr>
      <t>至</t>
    </r>
    <rPh sb="0" eb="1">
      <t>イタル</t>
    </rPh>
    <phoneticPr fontId="0"/>
  </si>
  <si>
    <t>変更後</t>
    <rPh sb="0" eb="3">
      <t>ヘンコウゴ</t>
    </rPh>
    <phoneticPr fontId="32"/>
  </si>
  <si>
    <t>変更前</t>
    <rPh sb="0" eb="3">
      <t>ヘンコウマエ</t>
    </rPh>
    <phoneticPr fontId="32"/>
  </si>
  <si>
    <t>本店</t>
    <rPh sb="0" eb="2">
      <t>ホンテン</t>
    </rPh>
    <phoneticPr fontId="32"/>
  </si>
  <si>
    <r>
      <rPr>
        <sz val="11"/>
        <color theme="1"/>
        <rFont val="游ゴシック"/>
        <family val="3"/>
      </rPr>
      <t>所在地</t>
    </r>
    <rPh sb="0" eb="3">
      <t>ショザイチ</t>
    </rPh>
    <phoneticPr fontId="0"/>
  </si>
  <si>
    <t>代表者</t>
    <rPh sb="0" eb="3">
      <t>ダイヒョウシャ</t>
    </rPh>
    <phoneticPr fontId="0"/>
  </si>
  <si>
    <t>〒</t>
  </si>
  <si>
    <t>－</t>
  </si>
  <si>
    <t>性別</t>
  </si>
  <si>
    <t>年</t>
  </si>
  <si>
    <t>月</t>
  </si>
  <si>
    <t>日</t>
  </si>
  <si>
    <t>第</t>
  </si>
  <si>
    <t>号</t>
  </si>
  <si>
    <r>
      <rPr>
        <sz val="12"/>
        <color rgb="FF000000"/>
        <rFont val="ＭＳ 明朝"/>
        <family val="1"/>
      </rPr>
      <t>公益社団法人　不動産保証協会　御中</t>
    </r>
    <rPh sb="0" eb="2">
      <t>コウエキ</t>
    </rPh>
    <rPh sb="2" eb="4">
      <t>シャダン</t>
    </rPh>
    <rPh sb="4" eb="6">
      <t>ホウジン</t>
    </rPh>
    <rPh sb="7" eb="10">
      <t>フドウサン</t>
    </rPh>
    <rPh sb="10" eb="12">
      <t>ホショウ</t>
    </rPh>
    <rPh sb="12" eb="14">
      <t>キョウカイ</t>
    </rPh>
    <rPh sb="15" eb="17">
      <t>オンチュウ</t>
    </rPh>
    <phoneticPr fontId="0"/>
  </si>
  <si>
    <r>
      <rPr>
        <b/>
        <sz val="14"/>
        <color rgb="FF000000"/>
        <rFont val="ＭＳ 明朝"/>
        <family val="1"/>
      </rPr>
      <t>連 帯 保 証 人 届 出 書</t>
    </r>
    <rPh sb="0" eb="1">
      <t>レン</t>
    </rPh>
    <rPh sb="2" eb="3">
      <t>オビ</t>
    </rPh>
    <rPh sb="4" eb="5">
      <t>ホ</t>
    </rPh>
    <rPh sb="6" eb="7">
      <t>アカシ</t>
    </rPh>
    <rPh sb="8" eb="9">
      <t>ニン</t>
    </rPh>
    <rPh sb="10" eb="11">
      <t>トドケ</t>
    </rPh>
    <rPh sb="12" eb="13">
      <t>デ</t>
    </rPh>
    <rPh sb="14" eb="15">
      <t>ショ</t>
    </rPh>
    <phoneticPr fontId="0"/>
  </si>
  <si>
    <r>
      <rPr>
        <sz val="9"/>
        <color rgb="FF000000"/>
        <rFont val="ＭＳ 明朝"/>
        <family val="1"/>
      </rPr>
      <t>　保証します。また、同宅地建物取引業者の代表者を退任し、新任の代表者による連帯</t>
    </r>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0"/>
  </si>
  <si>
    <r>
      <rPr>
        <sz val="9"/>
        <color rgb="FF000000"/>
        <rFont val="ＭＳ 明朝"/>
        <family val="1"/>
      </rPr>
      <t>　保証書の提出があった場合でも、代表者在任中の取引に関する還付充当金の納付は</t>
    </r>
    <rPh sb="5" eb="7">
      <t>テイシュツ</t>
    </rPh>
    <rPh sb="11" eb="13">
      <t>バアイ</t>
    </rPh>
    <rPh sb="16" eb="19">
      <t>ダイヒョウシャ</t>
    </rPh>
    <rPh sb="19" eb="22">
      <t>ザイニンチュウ</t>
    </rPh>
    <rPh sb="23" eb="25">
      <t>トリヒキ</t>
    </rPh>
    <rPh sb="26" eb="27">
      <t>カン</t>
    </rPh>
    <rPh sb="29" eb="34">
      <t>カンプジュウトウキン</t>
    </rPh>
    <phoneticPr fontId="0"/>
  </si>
  <si>
    <r>
      <rPr>
        <sz val="9"/>
        <color rgb="FF000000"/>
        <rFont val="ＭＳ 明朝"/>
        <family val="1"/>
      </rPr>
      <t xml:space="preserve">  貴協会の定款・諸規則並びに宅地建物取引業法等の諸法令を遵守することを約束し、</t>
    </r>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0"/>
  </si>
  <si>
    <r>
      <rPr>
        <sz val="9"/>
        <color rgb="FF000000"/>
        <rFont val="ＭＳ 明朝"/>
        <family val="1"/>
      </rPr>
      <t>　新任の代表者とともに連帯して保証します。なお、同宅地建物取引業者の代表者を</t>
    </r>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0"/>
  </si>
  <si>
    <r>
      <rPr>
        <sz val="9"/>
        <color rgb="FF000000"/>
        <rFont val="ＭＳ 明朝"/>
        <family val="1"/>
      </rPr>
      <t>連帯保証人とともに下記に連署の上ここにお届けいたします。</t>
    </r>
    <rPh sb="0" eb="5">
      <t>レンタイホショウニン</t>
    </rPh>
    <rPh sb="9" eb="11">
      <t>カキ</t>
    </rPh>
    <rPh sb="12" eb="14">
      <t>レンショ</t>
    </rPh>
    <rPh sb="15" eb="16">
      <t>ウエ</t>
    </rPh>
    <rPh sb="20" eb="21">
      <t>トド</t>
    </rPh>
    <phoneticPr fontId="0"/>
  </si>
  <si>
    <r>
      <rPr>
        <sz val="9"/>
        <color rgb="FF000000"/>
        <rFont val="ＭＳ 明朝"/>
        <family val="1"/>
      </rPr>
      <t>　退任した場合でも、新任の代表者による連帯保証書の提出がない場合には、代表者を</t>
    </r>
    <rPh sb="1" eb="3">
      <t>タイニン</t>
    </rPh>
    <rPh sb="5" eb="7">
      <t>バアイ</t>
    </rPh>
    <rPh sb="10" eb="12">
      <t>シンニン</t>
    </rPh>
    <rPh sb="13" eb="16">
      <t>ダイヒョウシャ</t>
    </rPh>
    <rPh sb="19" eb="24">
      <t>レンタイホショウショ</t>
    </rPh>
    <rPh sb="25" eb="27">
      <t>テイシュツ</t>
    </rPh>
    <phoneticPr fontId="0"/>
  </si>
  <si>
    <r>
      <rPr>
        <sz val="9"/>
        <color rgb="FF000000"/>
        <rFont val="ＭＳ 明朝"/>
        <family val="1"/>
      </rPr>
      <t>　なお、連帯保証人が破産手続開始の決定を受けたとき、又は死亡したときは、新たな</t>
    </r>
    <rPh sb="6" eb="9">
      <t>ホショウニン</t>
    </rPh>
    <rPh sb="10" eb="12">
      <t>ハサン</t>
    </rPh>
    <rPh sb="12" eb="14">
      <t>テツヅ</t>
    </rPh>
    <rPh sb="14" eb="16">
      <t>カイシ</t>
    </rPh>
    <rPh sb="17" eb="19">
      <t>ケッテイ</t>
    </rPh>
    <rPh sb="20" eb="21">
      <t>ウ</t>
    </rPh>
    <rPh sb="26" eb="27">
      <t>マタ</t>
    </rPh>
    <rPh sb="28" eb="30">
      <t>シボウ</t>
    </rPh>
    <phoneticPr fontId="0"/>
  </si>
  <si>
    <r>
      <rPr>
        <sz val="9"/>
        <color rgb="FF000000"/>
        <rFont val="ＭＳ 明朝"/>
        <family val="1"/>
      </rPr>
      <t>　退任した後の取引に関する還付充当金の納付についても、連帯して保証します。</t>
    </r>
    <rPh sb="1" eb="3">
      <t>タイニン</t>
    </rPh>
    <rPh sb="5" eb="6">
      <t>アト</t>
    </rPh>
    <rPh sb="7" eb="9">
      <t>トリヒキ</t>
    </rPh>
    <rPh sb="10" eb="11">
      <t>カン</t>
    </rPh>
    <rPh sb="13" eb="18">
      <t>カンプジュウトウキン</t>
    </rPh>
    <rPh sb="19" eb="21">
      <t>ノウフ</t>
    </rPh>
    <phoneticPr fontId="0"/>
  </si>
  <si>
    <r>
      <rPr>
        <sz val="9"/>
        <color rgb="FF000000"/>
        <rFont val="ＭＳ 明朝"/>
        <family val="1"/>
      </rPr>
      <t>連帯保証人を立て、速やかに貴会に対し新たな連帯保証書を提出いたします。</t>
    </r>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0"/>
  </si>
  <si>
    <r>
      <rPr>
        <sz val="9"/>
        <color rgb="FF000000"/>
        <rFont val="ＭＳ 明朝"/>
        <family val="1"/>
      </rPr>
      <t>　　代表者以外の第三者保証人の保証期間については、原則として本連帯保証書提出の</t>
    </r>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0"/>
  </si>
  <si>
    <t>令和</t>
  </si>
  <si>
    <r>
      <rPr>
        <sz val="9"/>
        <color rgb="FF000000"/>
        <rFont val="ＭＳ 明朝"/>
        <family val="1"/>
      </rPr>
      <t>年</t>
    </r>
    <rPh sb="0" eb="1">
      <t>ネン</t>
    </rPh>
    <phoneticPr fontId="0"/>
  </si>
  <si>
    <r>
      <rPr>
        <sz val="9"/>
        <color rgb="FF000000"/>
        <rFont val="ＭＳ 明朝"/>
        <family val="1"/>
      </rPr>
      <t>月</t>
    </r>
    <rPh sb="0" eb="1">
      <t>ガツ</t>
    </rPh>
    <phoneticPr fontId="0"/>
  </si>
  <si>
    <r>
      <rPr>
        <sz val="9"/>
        <color rgb="FF000000"/>
        <rFont val="ＭＳ 明朝"/>
        <family val="1"/>
      </rPr>
      <t>日</t>
    </r>
    <rPh sb="0" eb="1">
      <t>ニチ</t>
    </rPh>
    <phoneticPr fontId="0"/>
  </si>
  <si>
    <r>
      <rPr>
        <sz val="9"/>
        <color rgb="FF000000"/>
        <rFont val="ＭＳ 明朝"/>
        <family val="1"/>
      </rPr>
      <t>　日から5年間とし、その期間内に申出のあった債権について、貴協会が認証したこと</t>
    </r>
    <rPh sb="5" eb="7">
      <t>ネンカン</t>
    </rPh>
    <rPh sb="12" eb="15">
      <t>キカンナイ</t>
    </rPh>
    <rPh sb="16" eb="18">
      <t>モウシデ</t>
    </rPh>
    <rPh sb="22" eb="24">
      <t>サイケン</t>
    </rPh>
    <rPh sb="29" eb="30">
      <t>キ</t>
    </rPh>
    <phoneticPr fontId="0"/>
  </si>
  <si>
    <r>
      <rPr>
        <sz val="9"/>
        <color rgb="FF000000"/>
        <rFont val="ＭＳ 明朝"/>
        <family val="1"/>
      </rPr>
      <t>免許番号</t>
    </r>
    <rPh sb="0" eb="4">
      <t>メンキョバンゴウ</t>
    </rPh>
    <phoneticPr fontId="0"/>
  </si>
  <si>
    <r>
      <rPr>
        <sz val="9"/>
        <color rgb="FF000000"/>
        <rFont val="ＭＳ 明朝"/>
        <family val="1"/>
      </rPr>
      <t>（</t>
    </r>
    <phoneticPr fontId="0"/>
  </si>
  <si>
    <r>
      <rPr>
        <sz val="9"/>
        <color rgb="FF000000"/>
        <rFont val="ＭＳ 明朝"/>
        <family val="1"/>
      </rPr>
      <t>）</t>
    </r>
    <phoneticPr fontId="0"/>
  </si>
  <si>
    <r>
      <rPr>
        <sz val="9"/>
        <color rgb="FF000000"/>
        <rFont val="ＭＳ 明朝"/>
        <family val="1"/>
      </rPr>
      <t>号</t>
    </r>
    <rPh sb="0" eb="1">
      <t>ゴウ</t>
    </rPh>
    <phoneticPr fontId="0"/>
  </si>
  <si>
    <r>
      <rPr>
        <sz val="9"/>
        <color rgb="FF000000"/>
        <rFont val="ＭＳ 明朝"/>
        <family val="1"/>
      </rPr>
      <t>　による還付充当金の納付を連帯して保証します。</t>
    </r>
    <rPh sb="4" eb="9">
      <t>カンプジュウトウキン</t>
    </rPh>
    <rPh sb="10" eb="12">
      <t>ノウフ</t>
    </rPh>
    <rPh sb="13" eb="15">
      <t>レンタイ</t>
    </rPh>
    <rPh sb="17" eb="19">
      <t>ホショウ</t>
    </rPh>
    <phoneticPr fontId="0"/>
  </si>
  <si>
    <r>
      <rPr>
        <sz val="9"/>
        <color rgb="FF000000"/>
        <rFont val="ＭＳ 明朝"/>
        <family val="1"/>
      </rPr>
      <t>主たる事務所
所在地</t>
    </r>
    <rPh sb="0" eb="1">
      <t>シュ</t>
    </rPh>
    <rPh sb="3" eb="5">
      <t>ジム</t>
    </rPh>
    <rPh sb="5" eb="6">
      <t>ショ</t>
    </rPh>
    <rPh sb="7" eb="10">
      <t>ショザイチ</t>
    </rPh>
    <phoneticPr fontId="0"/>
  </si>
  <si>
    <r>
      <rPr>
        <sz val="9"/>
        <color rgb="FF000000"/>
        <rFont val="ＭＳ 明朝"/>
        <family val="1"/>
      </rPr>
      <t>（自署・捺印の上、発行後3ヶ月以内の印鑑証明書を添付のこと。）</t>
    </r>
    <rPh sb="1" eb="3">
      <t>ジショ</t>
    </rPh>
    <rPh sb="4" eb="6">
      <t>ナツイン</t>
    </rPh>
    <rPh sb="7" eb="8">
      <t>ウエ</t>
    </rPh>
    <rPh sb="9" eb="12">
      <t>ハッコウゴ</t>
    </rPh>
    <rPh sb="14" eb="17">
      <t>ゲツイナイ</t>
    </rPh>
    <rPh sb="18" eb="20">
      <t>インカン</t>
    </rPh>
    <rPh sb="20" eb="23">
      <t>ショウメイショ</t>
    </rPh>
    <rPh sb="24" eb="26">
      <t>テンプ</t>
    </rPh>
    <phoneticPr fontId="0"/>
  </si>
  <si>
    <r>
      <rPr>
        <sz val="9"/>
        <color rgb="FF000000"/>
        <rFont val="ＭＳ 明朝"/>
        <family val="1"/>
      </rPr>
      <t>商号</t>
    </r>
    <rPh sb="0" eb="2">
      <t>ショウゴウ</t>
    </rPh>
    <phoneticPr fontId="0"/>
  </si>
  <si>
    <r>
      <rPr>
        <sz val="9"/>
        <color rgb="FF000000"/>
        <rFont val="ＭＳ 明朝"/>
        <family val="1"/>
      </rPr>
      <t>代表者氏名</t>
    </r>
    <rPh sb="0" eb="3">
      <t>ダイヒョウシャ</t>
    </rPh>
    <rPh sb="3" eb="5">
      <t>シメイ</t>
    </rPh>
    <phoneticPr fontId="0"/>
  </si>
  <si>
    <r>
      <rPr>
        <sz val="9"/>
        <color rgb="FF000000"/>
        <rFont val="ＭＳ 明朝"/>
        <family val="1"/>
      </rPr>
      <t>連帯保証人
（代表者）</t>
    </r>
    <rPh sb="0" eb="5">
      <t>レンタイホショウニン</t>
    </rPh>
    <rPh sb="7" eb="10">
      <t>ダイヒョウシャ</t>
    </rPh>
    <phoneticPr fontId="0"/>
  </si>
  <si>
    <r>
      <rPr>
        <sz val="9"/>
        <color rgb="FF000000"/>
        <rFont val="ＭＳ 明朝"/>
        <family val="1"/>
      </rPr>
      <t>本籍</t>
    </r>
    <rPh sb="0" eb="2">
      <t>ホンセキ</t>
    </rPh>
    <phoneticPr fontId="0"/>
  </si>
  <si>
    <r>
      <rPr>
        <sz val="9"/>
        <color rgb="FF000000"/>
        <rFont val="ＭＳ 明朝"/>
        <family val="1"/>
      </rPr>
      <t>住所</t>
    </r>
    <rPh sb="0" eb="2">
      <t>ジュウショ</t>
    </rPh>
    <phoneticPr fontId="0"/>
  </si>
  <si>
    <r>
      <rPr>
        <b/>
        <sz val="14"/>
        <color rgb="FF000000"/>
        <rFont val="ＭＳ 明朝"/>
        <family val="1"/>
      </rPr>
      <t>連 帯 保 証 書</t>
    </r>
    <rPh sb="0" eb="1">
      <t>レン</t>
    </rPh>
    <rPh sb="2" eb="3">
      <t>オビ</t>
    </rPh>
    <rPh sb="4" eb="5">
      <t>ホ</t>
    </rPh>
    <rPh sb="6" eb="7">
      <t>アカシ</t>
    </rPh>
    <rPh sb="8" eb="9">
      <t>ショ</t>
    </rPh>
    <phoneticPr fontId="0"/>
  </si>
  <si>
    <r>
      <rPr>
        <sz val="9"/>
        <color rgb="FF000000"/>
        <rFont val="ＭＳ 明朝"/>
        <family val="1"/>
      </rPr>
      <t>氏名</t>
    </r>
    <rPh sb="0" eb="2">
      <t>シメイ</t>
    </rPh>
    <phoneticPr fontId="0"/>
  </si>
  <si>
    <r>
      <rPr>
        <sz val="9"/>
        <color rgb="FF000000"/>
        <rFont val="ＭＳ 明朝"/>
        <family val="1"/>
      </rPr>
      <t>生年月日</t>
    </r>
    <rPh sb="0" eb="4">
      <t>セイネンガッピ</t>
    </rPh>
    <phoneticPr fontId="0"/>
  </si>
  <si>
    <r>
      <rPr>
        <sz val="9"/>
        <color rgb="FF000000"/>
        <rFont val="ＭＳ 明朝"/>
        <family val="1"/>
      </rPr>
      <t>１　私は、宅地建物取引業法第64条の8の規定により、上記の宅地建物取引業者に対する</t>
    </r>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0"/>
  </si>
  <si>
    <r>
      <rPr>
        <sz val="9"/>
        <color rgb="FF000000"/>
        <rFont val="ＭＳ 明朝"/>
        <family val="1"/>
      </rPr>
      <t>生</t>
    </r>
    <rPh sb="0" eb="1">
      <t>ウ</t>
    </rPh>
    <phoneticPr fontId="0"/>
  </si>
  <si>
    <r>
      <rPr>
        <sz val="9"/>
        <color rgb="FF000000"/>
        <rFont val="ＭＳ 明朝"/>
        <family val="1"/>
      </rPr>
      <t>　宅地建物取引に関連した債権について、取引の相手方等の申出に基づき、貴協会の</t>
    </r>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0"/>
  </si>
  <si>
    <r>
      <rPr>
        <sz val="9"/>
        <color rgb="FF000000"/>
        <rFont val="ＭＳ 明朝"/>
        <family val="1"/>
      </rPr>
      <t>電話番号</t>
    </r>
    <rPh sb="0" eb="4">
      <t>デンワバンゴウ</t>
    </rPh>
    <phoneticPr fontId="0"/>
  </si>
  <si>
    <r>
      <rPr>
        <sz val="9"/>
        <color rgb="FF000000"/>
        <rFont val="ＭＳ 明朝"/>
        <family val="1"/>
      </rPr>
      <t>―</t>
    </r>
    <phoneticPr fontId="0"/>
  </si>
  <si>
    <r>
      <rPr>
        <sz val="9"/>
        <color rgb="FF000000"/>
        <rFont val="ＭＳ 明朝"/>
        <family val="1"/>
      </rPr>
      <t>　供託した弁済業務保証金から弁済を受けることができる額を貴協会が認証し、</t>
    </r>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0"/>
  </si>
  <si>
    <r>
      <rPr>
        <sz val="9"/>
        <color rgb="FF000000"/>
        <rFont val="ＭＳ 明朝"/>
        <family val="1"/>
      </rPr>
      <t>極度額</t>
    </r>
    <rPh sb="0" eb="2">
      <t>キョクド</t>
    </rPh>
    <rPh sb="2" eb="3">
      <t>ガク</t>
    </rPh>
    <phoneticPr fontId="0"/>
  </si>
  <si>
    <r>
      <rPr>
        <sz val="9"/>
        <color rgb="FF000000"/>
        <rFont val="ＭＳ 明朝"/>
        <family val="1"/>
      </rPr>
      <t>円</t>
    </r>
    <rPh sb="0" eb="1">
      <t>エン</t>
    </rPh>
    <phoneticPr fontId="0"/>
  </si>
  <si>
    <r>
      <rPr>
        <sz val="9"/>
        <color rgb="FF000000"/>
        <rFont val="ＭＳ 明朝"/>
        <family val="1"/>
      </rPr>
      <t>　取引の相手方等に弁済業務保証金が還付された場合は、その還付額と同額の</t>
    </r>
    <phoneticPr fontId="0"/>
  </si>
  <si>
    <r>
      <rPr>
        <sz val="9"/>
        <color rgb="FF000000"/>
        <rFont val="ＭＳ 明朝"/>
        <family val="1"/>
      </rPr>
      <t>　還付充当金を貴協会に納付することを上記の宅地建物取引業者と連帯して保証します。</t>
    </r>
    <phoneticPr fontId="0"/>
  </si>
  <si>
    <r>
      <rPr>
        <sz val="9"/>
        <color rgb="FF000000"/>
        <rFont val="ＭＳ 明朝"/>
        <family val="1"/>
      </rPr>
      <t>連帯保証人
（第三者）</t>
    </r>
    <rPh sb="0" eb="5">
      <t>レンタイホショウニン</t>
    </rPh>
    <rPh sb="7" eb="10">
      <t>ダイサンシャ</t>
    </rPh>
    <phoneticPr fontId="0"/>
  </si>
  <si>
    <r>
      <rPr>
        <sz val="9"/>
        <color rgb="FF000000"/>
        <rFont val="ＭＳ 明朝"/>
        <family val="1"/>
      </rPr>
      <t>　　なお、私は上記の宅地建物取引業者より財産および収支の状況等民法第465条の10</t>
    </r>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0"/>
  </si>
  <si>
    <r>
      <rPr>
        <sz val="9"/>
        <color rgb="FF000000"/>
        <rFont val="ＭＳ 明朝"/>
        <family val="1"/>
      </rPr>
      <t>　第1項所定の事項について正確な情報提供を受けた上で、本連帯保証書を差し入れる　</t>
    </r>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0"/>
  </si>
  <si>
    <r>
      <rPr>
        <sz val="9"/>
        <color rgb="FF000000"/>
        <rFont val="ＭＳ 明朝"/>
        <family val="1"/>
      </rPr>
      <t>　ことを表明します。</t>
    </r>
    <rPh sb="4" eb="6">
      <t>ヒョウメイ</t>
    </rPh>
    <phoneticPr fontId="0"/>
  </si>
  <si>
    <r>
      <rPr>
        <sz val="9"/>
        <color rgb="FF000000"/>
        <rFont val="ＭＳ 明朝"/>
        <family val="1"/>
      </rPr>
      <t>２　私が、本連帯保証書に基づき負担する債務の極度額は、記名押印欄中「極度額」の</t>
    </r>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0"/>
  </si>
  <si>
    <r>
      <rPr>
        <sz val="9"/>
        <color rgb="FF000000"/>
        <rFont val="ＭＳ 明朝"/>
        <family val="1"/>
      </rPr>
      <t>職業</t>
    </r>
    <rPh sb="0" eb="2">
      <t>ショクギョウ</t>
    </rPh>
    <phoneticPr fontId="0"/>
  </si>
  <si>
    <r>
      <rPr>
        <sz val="9"/>
        <color rgb="FF000000"/>
        <rFont val="ＭＳ 明朝"/>
        <family val="1"/>
      </rPr>
      <t>　欄記載の金額とします。但し、上記宅地建物取引業者が新たに支店を設置した場合、</t>
    </r>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0"/>
  </si>
  <si>
    <r>
      <rPr>
        <sz val="9"/>
        <color rgb="FF000000"/>
        <rFont val="ＭＳ 明朝"/>
        <family val="1"/>
      </rPr>
      <t>　又は宅地建物取引業法第25条第2項の政令で定める営業保証金の額が増加となった</t>
    </r>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0"/>
  </si>
  <si>
    <r>
      <rPr>
        <sz val="9"/>
        <color rgb="FF000000"/>
        <rFont val="ＭＳ 明朝"/>
        <family val="1"/>
      </rPr>
      <t>　場合は、その上限額を極度額とする新たな連帯保証書を速やかに差し入れることを</t>
    </r>
    <rPh sb="7" eb="10">
      <t>ジョウゲンガク</t>
    </rPh>
    <rPh sb="11" eb="13">
      <t>キョクド</t>
    </rPh>
    <rPh sb="13" eb="14">
      <t>ガク</t>
    </rPh>
    <rPh sb="17" eb="18">
      <t>アラ</t>
    </rPh>
    <rPh sb="20" eb="22">
      <t>レンタイ</t>
    </rPh>
    <rPh sb="22" eb="24">
      <t>ホショウ</t>
    </rPh>
    <rPh sb="24" eb="25">
      <t>ショ</t>
    </rPh>
    <rPh sb="26" eb="27">
      <t>スミ</t>
    </rPh>
    <phoneticPr fontId="0"/>
  </si>
  <si>
    <r>
      <rPr>
        <sz val="9"/>
        <color rgb="FF000000"/>
        <rFont val="ＭＳ 明朝"/>
        <family val="1"/>
      </rPr>
      <t>　誓約します。</t>
    </r>
    <phoneticPr fontId="0"/>
  </si>
  <si>
    <r>
      <rPr>
        <sz val="9"/>
        <color rgb="FF000000"/>
        <rFont val="ＭＳ 明朝"/>
        <family val="1"/>
      </rPr>
      <t>３　本連帯保証書に基づく保証期間は、上記の宅地建物取引業者の代表者が保証人の</t>
    </r>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0"/>
  </si>
  <si>
    <r>
      <rPr>
        <sz val="9"/>
        <color rgb="FF000000"/>
        <rFont val="ＭＳ 明朝"/>
        <family val="1"/>
      </rPr>
      <t>本部名</t>
    </r>
    <rPh sb="0" eb="2">
      <t>ホンブ</t>
    </rPh>
    <rPh sb="2" eb="3">
      <t>メイ</t>
    </rPh>
    <phoneticPr fontId="0"/>
  </si>
  <si>
    <r>
      <rPr>
        <sz val="9"/>
        <color rgb="FF000000"/>
        <rFont val="ＭＳ 明朝"/>
        <family val="1"/>
      </rPr>
      <t>入会日</t>
    </r>
    <rPh sb="0" eb="2">
      <t>ニュウカイ</t>
    </rPh>
    <rPh sb="2" eb="3">
      <t>ビ</t>
    </rPh>
    <phoneticPr fontId="0"/>
  </si>
  <si>
    <r>
      <rPr>
        <sz val="9"/>
        <color rgb="FF000000"/>
        <rFont val="ＭＳ 明朝"/>
        <family val="1"/>
      </rPr>
      <t>統一コード</t>
    </r>
    <rPh sb="0" eb="2">
      <t>トウイツ</t>
    </rPh>
    <phoneticPr fontId="0"/>
  </si>
  <si>
    <r>
      <rPr>
        <sz val="9"/>
        <color rgb="FF000000"/>
        <rFont val="ＭＳ 明朝"/>
        <family val="1"/>
      </rPr>
      <t>　場合、入会日より退会に伴う公告に定める認証申出の期限までとし、その期間内に</t>
    </r>
    <rPh sb="34" eb="37">
      <t>ニンショウモウ</t>
    </rPh>
    <rPh sb="37" eb="38">
      <t>デモウシデサイケン</t>
    </rPh>
    <phoneticPr fontId="0"/>
  </si>
  <si>
    <r>
      <rPr>
        <sz val="9"/>
        <color rgb="FF000000"/>
        <rFont val="ＭＳ 明朝"/>
        <family val="1"/>
      </rPr>
      <t>　申出のあった債権について貴協会が認証したことによる還付充当金の納付を連帯して</t>
    </r>
    <rPh sb="13" eb="16">
      <t>キキョウカイ</t>
    </rPh>
    <rPh sb="17" eb="19">
      <t>ニンショウ</t>
    </rPh>
    <rPh sb="26" eb="32">
      <t>カンプジュウトウキンンオ</t>
    </rPh>
    <rPh sb="32" eb="34">
      <t>ノウフ</t>
    </rPh>
    <rPh sb="35" eb="37">
      <t>レンタイ</t>
    </rPh>
    <phoneticPr fontId="0"/>
  </si>
  <si>
    <t>変更前</t>
    <phoneticPr fontId="32"/>
  </si>
  <si>
    <t>漢字（現姓＋名前）</t>
    <phoneticPr fontId="0"/>
  </si>
  <si>
    <t>カナ（現姓＋名前）</t>
    <phoneticPr fontId="0"/>
  </si>
  <si>
    <t>カナ（旧姓＋名前）</t>
    <phoneticPr fontId="0"/>
  </si>
  <si>
    <t>漢字（旧姓＋名前）</t>
    <phoneticPr fontId="0"/>
  </si>
  <si>
    <t>統一コード</t>
    <rPh sb="0" eb="2">
      <t>トウイツ</t>
    </rPh>
    <phoneticPr fontId="0"/>
  </si>
  <si>
    <t>本支店コード</t>
    <rPh sb="0" eb="3">
      <t>ホンシテン</t>
    </rPh>
    <phoneticPr fontId="0"/>
  </si>
  <si>
    <t>会員情報</t>
    <rPh sb="0" eb="4">
      <t>カイインジョウホウ</t>
    </rPh>
    <phoneticPr fontId="32"/>
  </si>
  <si>
    <t>㊞（実印）</t>
    <phoneticPr fontId="3"/>
  </si>
  <si>
    <t>誓　約　書</t>
    <rPh sb="0" eb="1">
      <t>チカイ</t>
    </rPh>
    <rPh sb="2" eb="3">
      <t>ヤク</t>
    </rPh>
    <rPh sb="4" eb="5">
      <t>ショ</t>
    </rPh>
    <phoneticPr fontId="3"/>
  </si>
  <si>
    <r>
      <rPr>
        <sz val="20"/>
        <color rgb="FF000000"/>
        <rFont val="ＭＳ 明朝"/>
        <family val="1"/>
      </rPr>
      <t>確　約　書</t>
    </r>
    <rPh sb="0" eb="1">
      <t>アキラ</t>
    </rPh>
    <rPh sb="2" eb="3">
      <t>ヤク</t>
    </rPh>
    <rPh sb="4" eb="5">
      <t>ショ</t>
    </rPh>
    <phoneticPr fontId="0"/>
  </si>
  <si>
    <r>
      <rPr>
        <sz val="11"/>
        <color rgb="FF000000"/>
        <rFont val="ＭＳ 明朝"/>
        <family val="1"/>
      </rPr>
      <t>（第三債務者）公益社団法人　不動産保証協会</t>
    </r>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0"/>
  </si>
  <si>
    <r>
      <rPr>
        <sz val="11"/>
        <color rgb="FF000000"/>
        <rFont val="ＭＳ 明朝"/>
        <family val="1"/>
      </rPr>
      <t>御中</t>
    </r>
    <rPh sb="0" eb="2">
      <t>オンチュウ</t>
    </rPh>
    <phoneticPr fontId="0"/>
  </si>
  <si>
    <r>
      <rPr>
        <sz val="11"/>
        <color rgb="FF000000"/>
        <rFont val="ＭＳ 明朝"/>
        <family val="1"/>
      </rPr>
      <t>（質　権　者）公益社団法人　全日本不動産協会</t>
    </r>
    <rPh sb="1" eb="2">
      <t>シツ</t>
    </rPh>
    <rPh sb="3" eb="4">
      <t>ケン</t>
    </rPh>
    <rPh sb="5" eb="6">
      <t>モノ</t>
    </rPh>
    <rPh sb="7" eb="9">
      <t>コウエキ</t>
    </rPh>
    <rPh sb="9" eb="11">
      <t>シャダン</t>
    </rPh>
    <rPh sb="11" eb="13">
      <t>ホウジン</t>
    </rPh>
    <rPh sb="14" eb="22">
      <t>ゼンニホンフドウサンキョウカイ</t>
    </rPh>
    <phoneticPr fontId="0"/>
  </si>
  <si>
    <r>
      <rPr>
        <sz val="11"/>
        <color rgb="FF000000"/>
        <rFont val="ＭＳ 明朝"/>
        <family val="1"/>
      </rPr>
      <t>（質　権　者）一般社団法人　全国不動産協会</t>
    </r>
    <phoneticPr fontId="0"/>
  </si>
  <si>
    <r>
      <rPr>
        <sz val="11"/>
        <color rgb="FF000000"/>
        <rFont val="ＭＳ 明朝"/>
        <family val="1"/>
      </rPr>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r>
    <phoneticPr fontId="0"/>
  </si>
  <si>
    <r>
      <rPr>
        <sz val="11"/>
        <color rgb="FF000000"/>
        <rFont val="ＭＳ 明朝"/>
        <family val="1"/>
      </rPr>
      <t>記</t>
    </r>
    <rPh sb="0" eb="1">
      <t>キ</t>
    </rPh>
    <phoneticPr fontId="0"/>
  </si>
  <si>
    <r>
      <rPr>
        <sz val="11"/>
        <color theme="1"/>
        <rFont val="ＭＳ 明朝"/>
        <family val="1"/>
      </rPr>
      <t>１．</t>
    </r>
    <phoneticPr fontId="0"/>
  </si>
  <si>
    <r>
      <rPr>
        <sz val="11"/>
        <color rgb="FF000000"/>
        <rFont val="ＭＳ 明朝"/>
        <family val="1"/>
      </rPr>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r>
    <phoneticPr fontId="0"/>
  </si>
  <si>
    <r>
      <rPr>
        <sz val="11"/>
        <color theme="1"/>
        <rFont val="ＭＳ 明朝"/>
        <family val="1"/>
      </rPr>
      <t>２．</t>
    </r>
    <phoneticPr fontId="0"/>
  </si>
  <si>
    <r>
      <rPr>
        <sz val="11"/>
        <color rgb="FF000000"/>
        <rFont val="ＭＳ 明朝"/>
        <family val="1"/>
      </rPr>
      <t>甲は、丙に対する未納会費、未払代金、その他一切の金銭債務の履行を担保するため、丙に対し、甲が乙に納付した弁済業務保証金分担金の返還請求権について質権を設定する。</t>
    </r>
    <phoneticPr fontId="0"/>
  </si>
  <si>
    <r>
      <rPr>
        <sz val="11"/>
        <color theme="1"/>
        <rFont val="ＭＳ 明朝"/>
        <family val="1"/>
      </rPr>
      <t>３．</t>
    </r>
    <phoneticPr fontId="0"/>
  </si>
  <si>
    <r>
      <rPr>
        <sz val="11"/>
        <color rgb="FF000000"/>
        <rFont val="ＭＳ 明朝"/>
        <family val="1"/>
      </rPr>
      <t>甲は、丁に対する未納会費、未払代金、その他一切の金銭債務の履行を担保するため、丁に対し、甲が乙に納付した弁済業務保証金分担金の返還請求権について質権を設定する。</t>
    </r>
    <phoneticPr fontId="0"/>
  </si>
  <si>
    <r>
      <rPr>
        <sz val="11"/>
        <color rgb="FF000000"/>
        <rFont val="ＭＳ 明朝"/>
        <family val="1"/>
      </rPr>
      <t>以上</t>
    </r>
    <rPh sb="0" eb="2">
      <t>イジョウ</t>
    </rPh>
    <phoneticPr fontId="0"/>
  </si>
  <si>
    <r>
      <rPr>
        <sz val="11"/>
        <color rgb="FF000000"/>
        <rFont val="ＭＳ 明朝"/>
        <family val="1"/>
      </rPr>
      <t>令和</t>
    </r>
    <rPh sb="0" eb="2">
      <t>レイワ</t>
    </rPh>
    <phoneticPr fontId="0"/>
  </si>
  <si>
    <r>
      <rPr>
        <sz val="11"/>
        <color rgb="FF000000"/>
        <rFont val="ＭＳ 明朝"/>
        <family val="1"/>
      </rPr>
      <t>年</t>
    </r>
    <rPh sb="0" eb="1">
      <t>ネン</t>
    </rPh>
    <phoneticPr fontId="0"/>
  </si>
  <si>
    <r>
      <rPr>
        <sz val="11"/>
        <color rgb="FF000000"/>
        <rFont val="ＭＳ 明朝"/>
        <family val="1"/>
      </rPr>
      <t>月</t>
    </r>
    <rPh sb="0" eb="1">
      <t>ガツ</t>
    </rPh>
    <phoneticPr fontId="0"/>
  </si>
  <si>
    <r>
      <rPr>
        <sz val="11"/>
        <color rgb="FF000000"/>
        <rFont val="ＭＳ 明朝"/>
        <family val="1"/>
      </rPr>
      <t>日</t>
    </r>
    <rPh sb="0" eb="1">
      <t>ニチ</t>
    </rPh>
    <phoneticPr fontId="0"/>
  </si>
  <si>
    <r>
      <rPr>
        <sz val="11"/>
        <color rgb="FF000000"/>
        <rFont val="ＭＳ 明朝"/>
        <family val="1"/>
      </rPr>
      <t>＜申請者＞</t>
    </r>
    <rPh sb="1" eb="4">
      <t>シンセイシャ</t>
    </rPh>
    <phoneticPr fontId="0"/>
  </si>
  <si>
    <r>
      <rPr>
        <sz val="11"/>
        <color rgb="FF000000"/>
        <rFont val="ＭＳ 明朝"/>
        <family val="1"/>
      </rPr>
      <t>所在地</t>
    </r>
    <rPh sb="0" eb="3">
      <t>ショザイチ</t>
    </rPh>
    <phoneticPr fontId="0"/>
  </si>
  <si>
    <r>
      <rPr>
        <sz val="11"/>
        <color rgb="FF000000"/>
        <rFont val="ＭＳ 明朝"/>
        <family val="1"/>
      </rPr>
      <t>商号（名称）</t>
    </r>
    <rPh sb="0" eb="2">
      <t>ショウゴウ</t>
    </rPh>
    <rPh sb="3" eb="5">
      <t>メイショウ</t>
    </rPh>
    <phoneticPr fontId="0"/>
  </si>
  <si>
    <r>
      <rPr>
        <sz val="11"/>
        <color rgb="FF000000"/>
        <rFont val="ＭＳ 明朝"/>
        <family val="1"/>
      </rPr>
      <t>代表者</t>
    </r>
    <rPh sb="0" eb="3">
      <t>ダイヒョウシャ</t>
    </rPh>
    <phoneticPr fontId="0"/>
  </si>
  <si>
    <t>㊞（実印／印鑑証明書添付）</t>
    <phoneticPr fontId="3"/>
  </si>
  <si>
    <t>会　員　台　帳</t>
    <rPh sb="0" eb="1">
      <t>カイ</t>
    </rPh>
    <rPh sb="2" eb="3">
      <t>イン</t>
    </rPh>
    <rPh sb="4" eb="5">
      <t>ダイ</t>
    </rPh>
    <rPh sb="6" eb="7">
      <t>トバリ</t>
    </rPh>
    <phoneticPr fontId="56"/>
  </si>
  <si>
    <t>令和　　　年　　　月　　　日　現在</t>
    <rPh sb="15" eb="17">
      <t>ゲンザイ</t>
    </rPh>
    <phoneticPr fontId="56"/>
  </si>
  <si>
    <t>商号又は名称
（本　店）</t>
    <rPh sb="8" eb="9">
      <t>ホン</t>
    </rPh>
    <rPh sb="10" eb="11">
      <t>テン</t>
    </rPh>
    <phoneticPr fontId="56"/>
  </si>
  <si>
    <t>フリガナ</t>
    <phoneticPr fontId="32"/>
  </si>
  <si>
    <t>代表者氏名</t>
  </si>
  <si>
    <t>所　在　地
（本　店）</t>
    <rPh sb="7" eb="8">
      <t>ホン</t>
    </rPh>
    <rPh sb="9" eb="10">
      <t>テン</t>
    </rPh>
    <phoneticPr fontId="56"/>
  </si>
  <si>
    <t>電話（　　）　　　-</t>
    <rPh sb="0" eb="2">
      <t>デンワ</t>
    </rPh>
    <phoneticPr fontId="32"/>
  </si>
  <si>
    <t>FAX（　　）　　-</t>
    <phoneticPr fontId="32"/>
  </si>
  <si>
    <t>　　　　年　　月　撮影</t>
    <rPh sb="4" eb="5">
      <t>ネン</t>
    </rPh>
    <rPh sb="7" eb="8">
      <t>ゲツ</t>
    </rPh>
    <rPh sb="9" eb="11">
      <t>サツエイ</t>
    </rPh>
    <phoneticPr fontId="56"/>
  </si>
  <si>
    <t>免 許 番 号</t>
    <phoneticPr fontId="56"/>
  </si>
  <si>
    <t>　　（　　　　　）第　　　　　　号　令和　　　　年　　　　月　　　　日　免許</t>
    <rPh sb="18" eb="20">
      <t>レイワ</t>
    </rPh>
    <phoneticPr fontId="56"/>
  </si>
  <si>
    <t>入　会　日
（供託日）</t>
    <rPh sb="7" eb="10">
      <t>キョウタクビ</t>
    </rPh>
    <phoneticPr fontId="56"/>
  </si>
  <si>
    <t>　　　　　　年　　　月　　　日</t>
    <rPh sb="6" eb="7">
      <t>ネン</t>
    </rPh>
    <phoneticPr fontId="56"/>
  </si>
  <si>
    <t>決　算　日</t>
    <rPh sb="0" eb="1">
      <t>ケツ</t>
    </rPh>
    <rPh sb="2" eb="3">
      <t>サン</t>
    </rPh>
    <rPh sb="4" eb="5">
      <t>ニチ</t>
    </rPh>
    <phoneticPr fontId="56"/>
  </si>
  <si>
    <t>　　　　　　月　　　日</t>
    <rPh sb="6" eb="7">
      <t>ゲツ</t>
    </rPh>
    <rPh sb="10" eb="11">
      <t>ニチ</t>
    </rPh>
    <phoneticPr fontId="56"/>
  </si>
  <si>
    <t>資　本　金</t>
    <phoneticPr fontId="56"/>
  </si>
  <si>
    <t>　　　　　　　　　　　　　　　円</t>
    <phoneticPr fontId="56"/>
  </si>
  <si>
    <t>法人設立登記</t>
  </si>
  <si>
    <t>　　　年　　　月　　　日　登記</t>
    <rPh sb="3" eb="4">
      <t>ネン</t>
    </rPh>
    <rPh sb="13" eb="15">
      <t>トウキ</t>
    </rPh>
    <phoneticPr fontId="56"/>
  </si>
  <si>
    <t>創　業　日</t>
    <rPh sb="0" eb="1">
      <t>ソウ</t>
    </rPh>
    <rPh sb="2" eb="3">
      <t>ギョウ</t>
    </rPh>
    <rPh sb="4" eb="5">
      <t>ニチ</t>
    </rPh>
    <phoneticPr fontId="56"/>
  </si>
  <si>
    <t>　　　年　　月　　日</t>
    <rPh sb="3" eb="4">
      <t>ネン</t>
    </rPh>
    <rPh sb="6" eb="7">
      <t>ゲツ</t>
    </rPh>
    <rPh sb="9" eb="10">
      <t>ニチ</t>
    </rPh>
    <phoneticPr fontId="56"/>
  </si>
  <si>
    <t>役　職　名</t>
    <phoneticPr fontId="56"/>
  </si>
  <si>
    <t>氏　　　　　名</t>
    <phoneticPr fontId="56"/>
  </si>
  <si>
    <t>住　　　　　所</t>
    <phoneticPr fontId="56"/>
  </si>
  <si>
    <t>出資割合(％)</t>
    <rPh sb="0" eb="4">
      <t>シュッシワリアイ</t>
    </rPh>
    <phoneticPr fontId="56"/>
  </si>
  <si>
    <t>従業員（全社）</t>
    <rPh sb="4" eb="6">
      <t>ゼンシャ</t>
    </rPh>
    <phoneticPr fontId="56"/>
  </si>
  <si>
    <t>　代表者を含めて</t>
    <rPh sb="1" eb="4">
      <t>ダイヒョウシャ</t>
    </rPh>
    <rPh sb="5" eb="6">
      <t>フク</t>
    </rPh>
    <phoneticPr fontId="56"/>
  </si>
  <si>
    <t>　　　　　名　（男　　　　名・女　　　　名）</t>
  </si>
  <si>
    <t>宅建業従事者
（本店）</t>
    <rPh sb="0" eb="6">
      <t>タッケンギョウジュウジシャ</t>
    </rPh>
    <rPh sb="8" eb="10">
      <t>ホンテン</t>
    </rPh>
    <phoneticPr fontId="56"/>
  </si>
  <si>
    <t>事 業 区 域</t>
    <phoneticPr fontId="56"/>
  </si>
  <si>
    <t>　☐ 仲介売買　　☐ 賃貸仲介　　☐ 売買　　☐ 建売　　☐ 開発分譲　　☐ 賃貸業　　☐ 賃貸管理業</t>
    <rPh sb="3" eb="7">
      <t>チュウカイバイバイ</t>
    </rPh>
    <rPh sb="11" eb="15">
      <t>チンタイチュウカイ</t>
    </rPh>
    <rPh sb="19" eb="21">
      <t>バイバイ</t>
    </rPh>
    <rPh sb="25" eb="27">
      <t>タテウリ</t>
    </rPh>
    <rPh sb="31" eb="35">
      <t>カイハツブンジョウ</t>
    </rPh>
    <rPh sb="39" eb="42">
      <t>チンタイギョウ</t>
    </rPh>
    <rPh sb="46" eb="51">
      <t>チンタイカンリギョウ</t>
    </rPh>
    <phoneticPr fontId="56"/>
  </si>
  <si>
    <t>兼 業 内 容</t>
    <rPh sb="0" eb="1">
      <t>ケン</t>
    </rPh>
    <rPh sb="2" eb="3">
      <t>ギョウ</t>
    </rPh>
    <rPh sb="4" eb="5">
      <t>ナイ</t>
    </rPh>
    <rPh sb="6" eb="7">
      <t>カタチ</t>
    </rPh>
    <phoneticPr fontId="56"/>
  </si>
  <si>
    <t>　☐ 建設業　　☐ 建築業　　☐ 保険代理店　　☐ 行政書士　　☐ 金融業　　☐ 人材派遣業
　☐ 不動産コンサルタント    ☐ その他（　　　　　　　　　　　　　　　　　　　　　　　　　　　　　　　　　）</t>
    <rPh sb="3" eb="6">
      <t>ケンセツギョウ</t>
    </rPh>
    <rPh sb="10" eb="13">
      <t>ケンチクギョウ</t>
    </rPh>
    <rPh sb="17" eb="22">
      <t>ホケンダイリテン</t>
    </rPh>
    <rPh sb="26" eb="30">
      <t>ギョウセイショシ</t>
    </rPh>
    <rPh sb="34" eb="37">
      <t>キンユウギョウ</t>
    </rPh>
    <rPh sb="41" eb="46">
      <t>ジンザイハケンギョウ</t>
    </rPh>
    <rPh sb="50" eb="53">
      <t>フドウサン</t>
    </rPh>
    <rPh sb="68" eb="69">
      <t>タ</t>
    </rPh>
    <phoneticPr fontId="56"/>
  </si>
  <si>
    <t>氏     名</t>
    <phoneticPr fontId="56"/>
  </si>
  <si>
    <t>電話番号</t>
  </si>
  <si>
    <t>（　　　　）　　　　－</t>
    <phoneticPr fontId="56"/>
  </si>
  <si>
    <t>（　　　　）　　　　－</t>
  </si>
  <si>
    <t>代表者の宅地建物取引士資格　　　☐ 　有　　　☐ 　無</t>
    <rPh sb="0" eb="3">
      <t>ダイヒョウシャ</t>
    </rPh>
    <rPh sb="4" eb="8">
      <t>タクチタテモノ</t>
    </rPh>
    <rPh sb="8" eb="11">
      <t>トリヒキシ</t>
    </rPh>
    <rPh sb="11" eb="13">
      <t>シカク</t>
    </rPh>
    <rPh sb="19" eb="20">
      <t>ユウ</t>
    </rPh>
    <rPh sb="26" eb="27">
      <t>ム</t>
    </rPh>
    <phoneticPr fontId="56"/>
  </si>
  <si>
    <t>※有の場合は、下表の該当箇所に記入のうえ、取引士証(写)を貼付してください。</t>
    <rPh sb="1" eb="2">
      <t>ユウ</t>
    </rPh>
    <rPh sb="3" eb="5">
      <t>バアイ</t>
    </rPh>
    <rPh sb="7" eb="9">
      <t>カヒョウ</t>
    </rPh>
    <rPh sb="10" eb="12">
      <t>ガイトウ</t>
    </rPh>
    <rPh sb="12" eb="14">
      <t>カショ</t>
    </rPh>
    <rPh sb="15" eb="17">
      <t>キニュウ</t>
    </rPh>
    <rPh sb="21" eb="25">
      <t>トリヒキシショウ</t>
    </rPh>
    <rPh sb="26" eb="27">
      <t>シャ</t>
    </rPh>
    <rPh sb="29" eb="31">
      <t>ハリツケ</t>
    </rPh>
    <phoneticPr fontId="56"/>
  </si>
  <si>
    <t>登　録　番　号</t>
    <rPh sb="0" eb="1">
      <t>ノボル</t>
    </rPh>
    <rPh sb="2" eb="3">
      <t>ロク</t>
    </rPh>
    <rPh sb="4" eb="5">
      <t>バン</t>
    </rPh>
    <rPh sb="6" eb="7">
      <t>ゴウ</t>
    </rPh>
    <phoneticPr fontId="56"/>
  </si>
  <si>
    <t>（　　　　　）第　　　　　　　号</t>
    <rPh sb="7" eb="8">
      <t>ダイ</t>
    </rPh>
    <rPh sb="15" eb="16">
      <t>ゴウ</t>
    </rPh>
    <phoneticPr fontId="56"/>
  </si>
  <si>
    <t>登 録 年 月 日</t>
    <rPh sb="0" eb="1">
      <t>ノボル</t>
    </rPh>
    <rPh sb="2" eb="3">
      <t>ロク</t>
    </rPh>
    <rPh sb="4" eb="5">
      <t>ネン</t>
    </rPh>
    <rPh sb="6" eb="7">
      <t>ガツ</t>
    </rPh>
    <rPh sb="8" eb="9">
      <t>ニチ</t>
    </rPh>
    <phoneticPr fontId="56"/>
  </si>
  <si>
    <t>　　　　　　　　年　　　　月　　　　日</t>
    <rPh sb="8" eb="9">
      <t>ネン</t>
    </rPh>
    <rPh sb="13" eb="14">
      <t>ガツ</t>
    </rPh>
    <rPh sb="18" eb="19">
      <t>ニチ</t>
    </rPh>
    <phoneticPr fontId="56"/>
  </si>
  <si>
    <t>有　効　期　限</t>
    <rPh sb="0" eb="1">
      <t>ユウ</t>
    </rPh>
    <rPh sb="2" eb="3">
      <t>コウ</t>
    </rPh>
    <rPh sb="4" eb="5">
      <t>キ</t>
    </rPh>
    <rPh sb="6" eb="7">
      <t>キリ</t>
    </rPh>
    <phoneticPr fontId="56"/>
  </si>
  <si>
    <t>　　　　　　　　年　　　　月　　　　日まで有効</t>
    <rPh sb="8" eb="9">
      <t>ネン</t>
    </rPh>
    <rPh sb="13" eb="14">
      <t>ガツ</t>
    </rPh>
    <rPh sb="18" eb="19">
      <t>ニチ</t>
    </rPh>
    <rPh sb="21" eb="23">
      <t>ユウコウ</t>
    </rPh>
    <phoneticPr fontId="56"/>
  </si>
  <si>
    <t>交　付　知　事</t>
    <rPh sb="0" eb="1">
      <t>コウ</t>
    </rPh>
    <rPh sb="2" eb="3">
      <t>ツケ</t>
    </rPh>
    <rPh sb="4" eb="5">
      <t>トモ</t>
    </rPh>
    <rPh sb="6" eb="7">
      <t>コト</t>
    </rPh>
    <phoneticPr fontId="56"/>
  </si>
  <si>
    <t>　　　　　　　　　　　　　　知事　</t>
    <rPh sb="14" eb="16">
      <t>チジ</t>
    </rPh>
    <phoneticPr fontId="56"/>
  </si>
  <si>
    <t>交 付 年 月 日</t>
    <rPh sb="0" eb="1">
      <t>コウ</t>
    </rPh>
    <rPh sb="2" eb="3">
      <t>ツケ</t>
    </rPh>
    <rPh sb="4" eb="5">
      <t>ネン</t>
    </rPh>
    <rPh sb="6" eb="7">
      <t>ガツ</t>
    </rPh>
    <rPh sb="8" eb="9">
      <t>ニチ</t>
    </rPh>
    <phoneticPr fontId="56"/>
  </si>
  <si>
    <t>発　行　番　号</t>
    <rPh sb="0" eb="1">
      <t>ハッ</t>
    </rPh>
    <rPh sb="2" eb="3">
      <t>イキ</t>
    </rPh>
    <rPh sb="4" eb="5">
      <t>バン</t>
    </rPh>
    <rPh sb="6" eb="7">
      <t>ゴウ</t>
    </rPh>
    <phoneticPr fontId="56"/>
  </si>
  <si>
    <t>第　　　　　　　　　号</t>
    <rPh sb="0" eb="1">
      <t>ダイ</t>
    </rPh>
    <rPh sb="10" eb="11">
      <t>ゴウ</t>
    </rPh>
    <phoneticPr fontId="56"/>
  </si>
  <si>
    <t>（ 代表者調書 ）</t>
    <rPh sb="2" eb="7">
      <t>ダイヒョウシャチョウショ</t>
    </rPh>
    <phoneticPr fontId="56"/>
  </si>
  <si>
    <t>氏　　 名</t>
    <rPh sb="0" eb="1">
      <t>シ</t>
    </rPh>
    <rPh sb="4" eb="5">
      <t>メイ</t>
    </rPh>
    <phoneticPr fontId="56"/>
  </si>
  <si>
    <t>印（個人）</t>
    <rPh sb="0" eb="1">
      <t>イン</t>
    </rPh>
    <rPh sb="2" eb="4">
      <t>コジン</t>
    </rPh>
    <phoneticPr fontId="56"/>
  </si>
  <si>
    <t>宅建業の</t>
    <rPh sb="0" eb="3">
      <t>タッケンギョウ</t>
    </rPh>
    <phoneticPr fontId="56"/>
  </si>
  <si>
    <t>☐ 有　☐ 無</t>
    <rPh sb="2" eb="3">
      <t>ユウ</t>
    </rPh>
    <rPh sb="6" eb="7">
      <t>ム</t>
    </rPh>
    <phoneticPr fontId="56"/>
  </si>
  <si>
    <t>実務経験</t>
    <rPh sb="0" eb="4">
      <t>ジツムケイケン</t>
    </rPh>
    <phoneticPr fontId="56"/>
  </si>
  <si>
    <t>　 　　　年間</t>
    <rPh sb="5" eb="7">
      <t>ネンカン</t>
    </rPh>
    <phoneticPr fontId="56"/>
  </si>
  <si>
    <t>生 年 月 日</t>
    <rPh sb="0" eb="1">
      <t>ナマ</t>
    </rPh>
    <rPh sb="2" eb="3">
      <t>ネン</t>
    </rPh>
    <rPh sb="4" eb="5">
      <t>ガツ</t>
    </rPh>
    <rPh sb="6" eb="7">
      <t>ニチ</t>
    </rPh>
    <phoneticPr fontId="56"/>
  </si>
  <si>
    <t>年　　　　月　　　　日　　　　歳</t>
    <rPh sb="0" eb="1">
      <t>ネン</t>
    </rPh>
    <rPh sb="15" eb="16">
      <t>サイ</t>
    </rPh>
    <phoneticPr fontId="56"/>
  </si>
  <si>
    <t>性　別</t>
    <rPh sb="0" eb="1">
      <t>セイ</t>
    </rPh>
    <rPh sb="2" eb="3">
      <t>ベツ</t>
    </rPh>
    <phoneticPr fontId="56"/>
  </si>
  <si>
    <t xml:space="preserve"> ☐ 男　☐ 女</t>
    <rPh sb="3" eb="4">
      <t>オトコ</t>
    </rPh>
    <rPh sb="7" eb="8">
      <t>オンナ</t>
    </rPh>
    <phoneticPr fontId="56"/>
  </si>
  <si>
    <t>現　住　所</t>
    <phoneticPr fontId="56"/>
  </si>
  <si>
    <t>　〒　　　　　　　　　　　　　　　　　　　</t>
    <phoneticPr fontId="56"/>
  </si>
  <si>
    <t>　自宅　（　　　）　　　－　　　　　</t>
    <rPh sb="1" eb="3">
      <t>ジタク</t>
    </rPh>
    <phoneticPr fontId="56"/>
  </si>
  <si>
    <t>　携帯　（　　　）　　　－　　　　　</t>
    <rPh sb="1" eb="3">
      <t>ケイタイ</t>
    </rPh>
    <phoneticPr fontId="56"/>
  </si>
  <si>
    <t>本　籍　地</t>
    <rPh sb="0" eb="1">
      <t>ホン</t>
    </rPh>
    <rPh sb="2" eb="3">
      <t>セキ</t>
    </rPh>
    <rPh sb="4" eb="5">
      <t>チ</t>
    </rPh>
    <phoneticPr fontId="56"/>
  </si>
  <si>
    <t>最 終 学 歴
（学校名）</t>
    <rPh sb="9" eb="12">
      <t>ガッコウメイ</t>
    </rPh>
    <phoneticPr fontId="56"/>
  </si>
  <si>
    <t>☐　卒業　　　　☐　中退　　　</t>
    <rPh sb="2" eb="4">
      <t>ソツギョウ</t>
    </rPh>
    <rPh sb="10" eb="12">
      <t>チュウタイ</t>
    </rPh>
    <phoneticPr fontId="32"/>
  </si>
  <si>
    <t>期　　　　間</t>
    <phoneticPr fontId="56"/>
  </si>
  <si>
    <t>職歴及び職務内容　　※学校卒業後からすべてご記入ください。</t>
    <rPh sb="0" eb="3">
      <t>ショクレキオヨ</t>
    </rPh>
    <rPh sb="4" eb="8">
      <t>ショクムナイヨウ</t>
    </rPh>
    <rPh sb="11" eb="16">
      <t>ガッコウソツギョウゴ</t>
    </rPh>
    <rPh sb="22" eb="24">
      <t>キニュウ</t>
    </rPh>
    <phoneticPr fontId="56"/>
  </si>
  <si>
    <t>自</t>
    <rPh sb="0" eb="1">
      <t>ジ</t>
    </rPh>
    <phoneticPr fontId="56"/>
  </si>
  <si>
    <t>年　　月　　日</t>
    <phoneticPr fontId="56"/>
  </si>
  <si>
    <t>至</t>
    <rPh sb="0" eb="1">
      <t>イタ</t>
    </rPh>
    <phoneticPr fontId="56"/>
  </si>
  <si>
    <t>※取引士証未交付、資格登録のみの場合に記入</t>
    <rPh sb="1" eb="5">
      <t>トリヒキシショウ</t>
    </rPh>
    <rPh sb="5" eb="8">
      <t>ミコウフ</t>
    </rPh>
    <rPh sb="9" eb="13">
      <t>シカクトウロク</t>
    </rPh>
    <rPh sb="16" eb="18">
      <t>バアイ</t>
    </rPh>
    <rPh sb="19" eb="21">
      <t>キニュウ</t>
    </rPh>
    <phoneticPr fontId="56"/>
  </si>
  <si>
    <t>同居の親族に関する事項</t>
    <rPh sb="0" eb="2">
      <t>ドウキョ</t>
    </rPh>
    <rPh sb="3" eb="5">
      <t>シンゾク</t>
    </rPh>
    <rPh sb="6" eb="7">
      <t>カン</t>
    </rPh>
    <rPh sb="9" eb="11">
      <t>ジコウ</t>
    </rPh>
    <phoneticPr fontId="56"/>
  </si>
  <si>
    <t>（　　）第　　　　　号</t>
    <rPh sb="4" eb="5">
      <t>ダイ</t>
    </rPh>
    <rPh sb="10" eb="11">
      <t>ゴウ</t>
    </rPh>
    <phoneticPr fontId="56"/>
  </si>
  <si>
    <t>氏　　　　　名</t>
    <rPh sb="0" eb="1">
      <t>シ</t>
    </rPh>
    <rPh sb="6" eb="7">
      <t>メイ</t>
    </rPh>
    <phoneticPr fontId="56"/>
  </si>
  <si>
    <t>続　　柄</t>
    <rPh sb="0" eb="1">
      <t>ゾク</t>
    </rPh>
    <rPh sb="3" eb="4">
      <t>エ</t>
    </rPh>
    <phoneticPr fontId="56"/>
  </si>
  <si>
    <t>生　年　月　日</t>
    <rPh sb="0" eb="1">
      <t>ナマ</t>
    </rPh>
    <rPh sb="2" eb="3">
      <t>ネン</t>
    </rPh>
    <rPh sb="4" eb="5">
      <t>ガツ</t>
    </rPh>
    <rPh sb="6" eb="7">
      <t>ニチ</t>
    </rPh>
    <phoneticPr fontId="56"/>
  </si>
  <si>
    <t>年　　　月　　　日</t>
    <rPh sb="0" eb="1">
      <t>ネン</t>
    </rPh>
    <rPh sb="4" eb="5">
      <t>ガツ</t>
    </rPh>
    <rPh sb="8" eb="9">
      <t>ニチ</t>
    </rPh>
    <phoneticPr fontId="56"/>
  </si>
  <si>
    <t>令和</t>
    <rPh sb="0" eb="2">
      <t>レイワ</t>
    </rPh>
    <phoneticPr fontId="32"/>
  </si>
  <si>
    <t>全日本不動産協会</t>
    <rPh sb="0" eb="3">
      <t>ゼンニホン</t>
    </rPh>
    <rPh sb="3" eb="6">
      <t>フドウサン</t>
    </rPh>
    <rPh sb="6" eb="8">
      <t>キョウカイ</t>
    </rPh>
    <phoneticPr fontId="3"/>
  </si>
  <si>
    <t>不動産保証協会</t>
    <rPh sb="0" eb="3">
      <t>フドウサン</t>
    </rPh>
    <rPh sb="3" eb="5">
      <t>ホショウ</t>
    </rPh>
    <rPh sb="5" eb="7">
      <t>キョウカイ</t>
    </rPh>
    <phoneticPr fontId="3"/>
  </si>
  <si>
    <t>御中</t>
    <rPh sb="0" eb="2">
      <t>オンチュウ</t>
    </rPh>
    <phoneticPr fontId="56"/>
  </si>
  <si>
    <t>一般社団法人</t>
    <rPh sb="0" eb="6">
      <t>イッパンシャダンホウジン</t>
    </rPh>
    <phoneticPr fontId="3"/>
  </si>
  <si>
    <t>全国不動産協会</t>
    <rPh sb="0" eb="7">
      <t>ゼンコクフドウサンキョウカイ</t>
    </rPh>
    <phoneticPr fontId="3"/>
  </si>
  <si>
    <t>所在地</t>
    <rPh sb="0" eb="3">
      <t>ショザイチ</t>
    </rPh>
    <phoneticPr fontId="3"/>
  </si>
  <si>
    <t>商号</t>
    <rPh sb="0" eb="2">
      <t>ショウゴウ</t>
    </rPh>
    <phoneticPr fontId="3"/>
  </si>
  <si>
    <t>㊞</t>
  </si>
  <si>
    <t>　貴協会に入会を申し込むにあたり、入会審査手続に関する要請に誠実に対応するととも</t>
    <rPh sb="21" eb="23">
      <t>テツヅ</t>
    </rPh>
    <rPh sb="24" eb="25">
      <t>カン</t>
    </rPh>
    <rPh sb="27" eb="29">
      <t>ヨウセイ</t>
    </rPh>
    <rPh sb="30" eb="32">
      <t>セイジツ</t>
    </rPh>
    <rPh sb="33" eb="35">
      <t>タイオウ</t>
    </rPh>
    <phoneticPr fontId="3"/>
  </si>
  <si>
    <t>に、入会審査の結果に対し一切の異議を申し立てないことを誓約いたします。</t>
    <rPh sb="18" eb="19">
      <t>モウ</t>
    </rPh>
    <rPh sb="20" eb="21">
      <t>タ</t>
    </rPh>
    <phoneticPr fontId="3"/>
  </si>
  <si>
    <t>　また、入会が許可され貴協会の正会員となった場合、下記事項を遵守することを誓約</t>
    <rPh sb="11" eb="14">
      <t>キキョウカイ</t>
    </rPh>
    <rPh sb="22" eb="24">
      <t>バアイ</t>
    </rPh>
    <phoneticPr fontId="3"/>
  </si>
  <si>
    <t>いたします。</t>
    <phoneticPr fontId="3"/>
  </si>
  <si>
    <t>記</t>
    <rPh sb="0" eb="1">
      <t>キ</t>
    </rPh>
    <phoneticPr fontId="3"/>
  </si>
  <si>
    <t>1． 宅地建物取引業法その他の法令及び不動産業に関連する諸規則並びに定款、定款施行</t>
    <rPh sb="3" eb="7">
      <t>タクチタテモノ</t>
    </rPh>
    <rPh sb="7" eb="10">
      <t>トリヒキギョウ</t>
    </rPh>
    <rPh sb="10" eb="11">
      <t>ホウ</t>
    </rPh>
    <rPh sb="13" eb="14">
      <t>タ</t>
    </rPh>
    <rPh sb="15" eb="17">
      <t>ホウレイ</t>
    </rPh>
    <rPh sb="17" eb="18">
      <t>オヨ</t>
    </rPh>
    <rPh sb="19" eb="22">
      <t>フドウサン</t>
    </rPh>
    <rPh sb="22" eb="23">
      <t>ギョウ</t>
    </rPh>
    <rPh sb="24" eb="26">
      <t>カンレン</t>
    </rPh>
    <rPh sb="28" eb="29">
      <t>ショ</t>
    </rPh>
    <rPh sb="29" eb="31">
      <t>キソク</t>
    </rPh>
    <rPh sb="31" eb="32">
      <t>ナラ</t>
    </rPh>
    <rPh sb="37" eb="39">
      <t>テイカン</t>
    </rPh>
    <phoneticPr fontId="3"/>
  </si>
  <si>
    <t>　規則及び関連諸規程の定めを遵守し、会員としての品位を保持すること</t>
    <rPh sb="18" eb="20">
      <t>カイイン</t>
    </rPh>
    <rPh sb="24" eb="26">
      <t>ヒンイ</t>
    </rPh>
    <rPh sb="27" eb="29">
      <t>ホジ</t>
    </rPh>
    <phoneticPr fontId="56"/>
  </si>
  <si>
    <t>2． 宅地建物取引業法第64条の6に基づく保証協会の法定研修会その他の出席が義務づけら</t>
    <rPh sb="18" eb="19">
      <t>モト</t>
    </rPh>
    <rPh sb="26" eb="28">
      <t>ホウテイ</t>
    </rPh>
    <rPh sb="30" eb="31">
      <t>カイ</t>
    </rPh>
    <rPh sb="33" eb="34">
      <t>タ</t>
    </rPh>
    <rPh sb="35" eb="37">
      <t>シュッセキ</t>
    </rPh>
    <rPh sb="38" eb="40">
      <t>ギム</t>
    </rPh>
    <phoneticPr fontId="3"/>
  </si>
  <si>
    <t>　れた研修会に出席するほか、会が実施する研修、講習又はセミナー等に積極的に参加し</t>
    <rPh sb="7" eb="9">
      <t>シュッセキ</t>
    </rPh>
    <rPh sb="14" eb="15">
      <t>カイ</t>
    </rPh>
    <rPh sb="16" eb="18">
      <t>ジッシ</t>
    </rPh>
    <rPh sb="20" eb="22">
      <t>ケンシュウ</t>
    </rPh>
    <rPh sb="23" eb="25">
      <t>コウシュウ</t>
    </rPh>
    <rPh sb="25" eb="26">
      <t>マタ</t>
    </rPh>
    <rPh sb="31" eb="32">
      <t>トウ</t>
    </rPh>
    <rPh sb="33" eb="36">
      <t>セッキョクテキ</t>
    </rPh>
    <rPh sb="37" eb="39">
      <t>サンカ</t>
    </rPh>
    <phoneticPr fontId="3"/>
  </si>
  <si>
    <t>　常に正確な知識の習得に務めること</t>
    <rPh sb="1" eb="2">
      <t>ツネ</t>
    </rPh>
    <phoneticPr fontId="56"/>
  </si>
  <si>
    <t>3． 従たる事務所については、従たる事務所を管轄する地方本部の規程に従うこと</t>
    <rPh sb="22" eb="24">
      <t>カンカツ</t>
    </rPh>
    <phoneticPr fontId="3"/>
  </si>
  <si>
    <t>4． 重要な役員等の変更又は従たる事務所の設置、その他所属本部長が必要と認めるとき</t>
    <rPh sb="8" eb="9">
      <t>トウ</t>
    </rPh>
    <rPh sb="26" eb="27">
      <t>タ</t>
    </rPh>
    <rPh sb="27" eb="29">
      <t>ショゾク</t>
    </rPh>
    <rPh sb="31" eb="32">
      <t>チョウ</t>
    </rPh>
    <phoneticPr fontId="3"/>
  </si>
  <si>
    <t>　は、事務所の立入調査を含めた再審査を受けること</t>
    <rPh sb="3" eb="6">
      <t>ジムショ</t>
    </rPh>
    <rPh sb="7" eb="9">
      <t>タチイリ</t>
    </rPh>
    <rPh sb="9" eb="11">
      <t>チョウサ</t>
    </rPh>
    <rPh sb="12" eb="13">
      <t>フク</t>
    </rPh>
    <phoneticPr fontId="56"/>
  </si>
  <si>
    <t>5． 与信調査及び反社会的勢力関連調査のため、貴協会が信用情報機関等へ照会を行う</t>
    <rPh sb="7" eb="8">
      <t>オヨ</t>
    </rPh>
    <rPh sb="9" eb="10">
      <t>ハン</t>
    </rPh>
    <rPh sb="10" eb="12">
      <t>シャカイ</t>
    </rPh>
    <rPh sb="12" eb="13">
      <t>テキ</t>
    </rPh>
    <rPh sb="13" eb="15">
      <t>セイリョク</t>
    </rPh>
    <rPh sb="15" eb="17">
      <t>カンレン</t>
    </rPh>
    <rPh sb="17" eb="19">
      <t>チョウサ</t>
    </rPh>
    <rPh sb="23" eb="26">
      <t>キキョウカイ</t>
    </rPh>
    <rPh sb="33" eb="34">
      <t>トウ</t>
    </rPh>
    <rPh sb="38" eb="39">
      <t>オコナ</t>
    </rPh>
    <phoneticPr fontId="3"/>
  </si>
  <si>
    <t>　ことに同意すること</t>
    <phoneticPr fontId="3"/>
  </si>
  <si>
    <t>6． 暴力団その他の反社会的勢力との関係が一切なく、入会後においても一切の関係を持</t>
    <rPh sb="8" eb="9">
      <t>タ</t>
    </rPh>
    <rPh sb="13" eb="14">
      <t>テキ</t>
    </rPh>
    <rPh sb="26" eb="28">
      <t>ニュウカイ</t>
    </rPh>
    <rPh sb="28" eb="29">
      <t>ゴ</t>
    </rPh>
    <rPh sb="34" eb="36">
      <t>イッサイ</t>
    </rPh>
    <rPh sb="37" eb="39">
      <t>カンケイ</t>
    </rPh>
    <phoneticPr fontId="3"/>
  </si>
  <si>
    <t>　たないこと</t>
    <phoneticPr fontId="56"/>
  </si>
  <si>
    <t>7． 上記各号に掲げるほか貴協会からの指示又は指導に誠実に対応すること</t>
    <rPh sb="3" eb="5">
      <t>ジョウキ</t>
    </rPh>
    <rPh sb="5" eb="7">
      <t>カクゴウ</t>
    </rPh>
    <rPh sb="8" eb="9">
      <t>カカ</t>
    </rPh>
    <rPh sb="13" eb="14">
      <t>キ</t>
    </rPh>
    <rPh sb="19" eb="21">
      <t>シジ</t>
    </rPh>
    <rPh sb="21" eb="22">
      <t>マタ</t>
    </rPh>
    <rPh sb="23" eb="25">
      <t>シドウ</t>
    </rPh>
    <rPh sb="26" eb="28">
      <t>セイジツ</t>
    </rPh>
    <rPh sb="29" eb="31">
      <t>タイオウ</t>
    </rPh>
    <phoneticPr fontId="3"/>
  </si>
  <si>
    <t>以上</t>
    <rPh sb="0" eb="2">
      <t>イジョウ</t>
    </rPh>
    <phoneticPr fontId="56"/>
  </si>
  <si>
    <t>No.</t>
    <phoneticPr fontId="32"/>
  </si>
  <si>
    <t>提　出　書　類</t>
    <rPh sb="0" eb="1">
      <t>テイ</t>
    </rPh>
    <rPh sb="2" eb="3">
      <t>デ</t>
    </rPh>
    <rPh sb="4" eb="5">
      <t>ショ</t>
    </rPh>
    <rPh sb="6" eb="7">
      <t>ルイ</t>
    </rPh>
    <phoneticPr fontId="32"/>
  </si>
  <si>
    <t>必　要　部　数</t>
    <rPh sb="0" eb="1">
      <t>ヒツ</t>
    </rPh>
    <rPh sb="2" eb="3">
      <t>カナメ</t>
    </rPh>
    <rPh sb="4" eb="5">
      <t>ブ</t>
    </rPh>
    <rPh sb="6" eb="7">
      <t>スウ</t>
    </rPh>
    <phoneticPr fontId="32"/>
  </si>
  <si>
    <t>変更届</t>
    <rPh sb="0" eb="2">
      <t>ヘンコウ</t>
    </rPh>
    <rPh sb="2" eb="3">
      <t>トドケ</t>
    </rPh>
    <phoneticPr fontId="32"/>
  </si>
  <si>
    <t>１部</t>
    <rPh sb="1" eb="2">
      <t>ブ</t>
    </rPh>
    <phoneticPr fontId="32"/>
  </si>
  <si>
    <t>ご自身でご用意いただく書類(代表者が変更の場合)</t>
    <rPh sb="1" eb="3">
      <t>ジシン</t>
    </rPh>
    <rPh sb="5" eb="7">
      <t>ヨウイ</t>
    </rPh>
    <rPh sb="11" eb="13">
      <t>ショルイ</t>
    </rPh>
    <rPh sb="14" eb="17">
      <t>ダイヒョウシャ</t>
    </rPh>
    <rPh sb="18" eb="20">
      <t>ヘンコウ</t>
    </rPh>
    <rPh sb="21" eb="23">
      <t>バアイ</t>
    </rPh>
    <phoneticPr fontId="32"/>
  </si>
  <si>
    <t>代表者個人の印鑑証明書</t>
    <phoneticPr fontId="32"/>
  </si>
  <si>
    <t>法人の印鑑証明書(申請者が法人の場合)</t>
    <phoneticPr fontId="32"/>
  </si>
  <si>
    <t>資産評価証明書（土地・建物）　※市町村役場</t>
    <phoneticPr fontId="32"/>
  </si>
  <si>
    <t>変更届出書副本コピー
※但し、岐阜県の受付印のあるもの(添付書類完備)</t>
    <phoneticPr fontId="32"/>
  </si>
  <si>
    <t>登記簿謄本(No.4で提出していただく土地・建物に関する謄本)　※法務局で申請</t>
    <rPh sb="0" eb="3">
      <t>トウキボ</t>
    </rPh>
    <rPh sb="3" eb="5">
      <t>トウホン</t>
    </rPh>
    <rPh sb="11" eb="13">
      <t>テイシュツ</t>
    </rPh>
    <rPh sb="19" eb="21">
      <t>トチ</t>
    </rPh>
    <rPh sb="22" eb="24">
      <t>タテモノ</t>
    </rPh>
    <rPh sb="25" eb="26">
      <t>カン</t>
    </rPh>
    <rPh sb="28" eb="30">
      <t>トウホン</t>
    </rPh>
    <rPh sb="33" eb="36">
      <t>ホウムキョク</t>
    </rPh>
    <rPh sb="37" eb="39">
      <t>シンセイ</t>
    </rPh>
    <phoneticPr fontId="32"/>
  </si>
  <si>
    <t>誓約書</t>
    <rPh sb="0" eb="3">
      <t>セイヤクショ</t>
    </rPh>
    <phoneticPr fontId="32"/>
  </si>
  <si>
    <t>確約書</t>
    <rPh sb="0" eb="3">
      <t>カクヤクショ</t>
    </rPh>
    <phoneticPr fontId="32"/>
  </si>
  <si>
    <t>会員台帳(写真貼付)</t>
    <rPh sb="0" eb="2">
      <t>カイイン</t>
    </rPh>
    <rPh sb="2" eb="4">
      <t>ダイチョウ</t>
    </rPh>
    <rPh sb="5" eb="7">
      <t>シャシン</t>
    </rPh>
    <rPh sb="7" eb="9">
      <t>ハリツケ</t>
    </rPh>
    <phoneticPr fontId="32"/>
  </si>
  <si>
    <t>連帯保証人届出書</t>
    <rPh sb="0" eb="5">
      <t>レンタイホショウニン</t>
    </rPh>
    <rPh sb="5" eb="8">
      <t>トドケデショ</t>
    </rPh>
    <phoneticPr fontId="32"/>
  </si>
  <si>
    <t>代表者変更に伴う書類一覧表</t>
    <rPh sb="0" eb="3">
      <t>ダイヒョウシャ</t>
    </rPh>
    <rPh sb="3" eb="5">
      <t>ヘンコウ</t>
    </rPh>
    <rPh sb="6" eb="7">
      <t>トモナ</t>
    </rPh>
    <rPh sb="8" eb="10">
      <t>ショルイ</t>
    </rPh>
    <rPh sb="10" eb="12">
      <t>イチラン</t>
    </rPh>
    <rPh sb="12" eb="13">
      <t>ヒョウ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</si>
</sst>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411]ggge&quot;年&quot;m&quot;月&quot;d&quot;日&quot;;@"/>
    <numFmt numFmtId="178" formatCode="#"/>
  </numFmts>
  <fonts count="7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b/>
      <sz val="18"/>
      <color indexed="8"/>
      <name val="ＭＳ 明朝"/>
      <family val="1"/>
      <charset val="128"/>
    </font>
    <font>
      <sz val="11"/>
      <name val="ＭＳ Ｐゴシック"/>
      <family val="3"/>
      <charset val="128"/>
    </font>
    <font>
      <sz val="11"/>
      <color indexed="17"/>
      <name val="ＭＳ Ｐゴシック"/>
      <family val="3"/>
      <charset val="128"/>
    </font>
    <font>
      <sz val="11"/>
      <name val="ＭＳ ゴシック"/>
      <family val="3"/>
      <charset val="128"/>
    </font>
    <font>
      <sz val="9"/>
      <color indexed="81"/>
      <name val="MS P ゴシック"/>
      <family val="3"/>
      <charset val="128"/>
    </font>
    <font>
      <sz val="9"/>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0"/>
      <name val="ＭＳ ゴシック"/>
      <family val="3"/>
      <charset val="128"/>
    </font>
    <font>
      <sz val="11"/>
      <name val="ＭＳ 明朝"/>
      <family val="1"/>
      <charset val="128"/>
    </font>
    <font>
      <sz val="7"/>
      <name val="ＭＳ 明朝"/>
      <family val="1"/>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2"/>
      <color theme="1"/>
      <name val="ＭＳ 明朝"/>
      <family val="1"/>
      <charset val="128"/>
    </font>
    <font>
      <sz val="11"/>
      <color rgb="FFFF0000"/>
      <name val="ＭＳ ゴシック"/>
      <family val="3"/>
      <charset val="128"/>
    </font>
    <font>
      <sz val="11"/>
      <name val="ＭＳ Ｐゴシック"/>
      <family val="3"/>
      <charset val="128"/>
      <scheme val="minor"/>
    </font>
    <font>
      <sz val="8"/>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5"/>
      <color theme="1"/>
      <name val="ＭＳ 明朝"/>
      <family val="1"/>
      <charset val="128"/>
    </font>
    <font>
      <sz val="7"/>
      <color indexed="8"/>
      <name val="ＭＳ 明朝"/>
      <family val="1"/>
      <charset val="128"/>
    </font>
    <font>
      <sz val="6"/>
      <name val="ＭＳ Ｐゴシック"/>
      <family val="3"/>
      <charset val="128"/>
      <scheme val="minor"/>
    </font>
    <font>
      <sz val="11"/>
      <color theme="1"/>
      <name val="游ゴシック"/>
      <family val="3"/>
      <charset val="128"/>
    </font>
    <font>
      <sz val="11"/>
      <color theme="1"/>
      <name val="ＭＳ Ｐゴシック"/>
      <family val="2"/>
      <scheme val="minor"/>
    </font>
    <font>
      <sz val="11"/>
      <color theme="1"/>
      <name val="游ゴシック"/>
      <family val="3"/>
    </font>
    <font>
      <sz val="11"/>
      <color rgb="FFCCFFCC"/>
      <name val="ＭＳ ゴシック"/>
      <family val="3"/>
      <charset val="128"/>
    </font>
    <font>
      <sz val="12"/>
      <name val="ＭＳ 明朝"/>
      <family val="1"/>
      <charset val="128"/>
    </font>
    <font>
      <sz val="12"/>
      <color rgb="FF000000"/>
      <name val="ＭＳ 明朝"/>
      <family val="1"/>
    </font>
    <font>
      <b/>
      <sz val="14"/>
      <name val="ＭＳ 明朝"/>
      <family val="1"/>
      <charset val="128"/>
    </font>
    <font>
      <b/>
      <sz val="14"/>
      <color rgb="FF000000"/>
      <name val="ＭＳ 明朝"/>
      <family val="1"/>
    </font>
    <font>
      <b/>
      <sz val="14"/>
      <name val="ＭＳ Ｐゴシック"/>
      <family val="3"/>
      <charset val="128"/>
    </font>
    <font>
      <sz val="9"/>
      <color rgb="FF000000"/>
      <name val="ＭＳ 明朝"/>
      <family val="1"/>
    </font>
    <font>
      <sz val="9"/>
      <name val="ＭＳ Ｐゴシック"/>
      <family val="3"/>
      <charset val="128"/>
    </font>
    <font>
      <sz val="9"/>
      <color theme="1"/>
      <name val="ＭＳ Ｐゴシック"/>
      <family val="3"/>
      <charset val="128"/>
      <scheme val="minor"/>
    </font>
    <font>
      <sz val="14"/>
      <color theme="1"/>
      <name val="ＭＳ 明朝"/>
      <family val="1"/>
      <charset val="128"/>
    </font>
    <font>
      <sz val="20"/>
      <name val="ＭＳ 明朝"/>
      <family val="1"/>
      <charset val="128"/>
    </font>
    <font>
      <sz val="14"/>
      <name val="ＭＳ 明朝"/>
      <family val="1"/>
      <charset val="128"/>
    </font>
    <font>
      <sz val="20"/>
      <color rgb="FF000000"/>
      <name val="ＭＳ 明朝"/>
      <family val="1"/>
    </font>
    <font>
      <sz val="11"/>
      <color rgb="FF000000"/>
      <name val="ＭＳ 明朝"/>
      <family val="1"/>
    </font>
    <font>
      <sz val="11"/>
      <color theme="1"/>
      <name val="ＭＳ 明朝"/>
      <family val="1"/>
    </font>
    <font>
      <sz val="12"/>
      <name val="ＭＳ ゴシック"/>
      <family val="3"/>
      <charset val="128"/>
    </font>
    <font>
      <sz val="7"/>
      <name val="ＭＳ ゴシック"/>
      <family val="3"/>
      <charset val="128"/>
    </font>
    <font>
      <sz val="11"/>
      <color rgb="FF000000"/>
      <name val="ＭＳ Ｐゴシック"/>
      <family val="3"/>
    </font>
    <font>
      <sz val="11"/>
      <color indexed="10"/>
      <name val="ＭＳ 明朝"/>
      <family val="1"/>
    </font>
    <font>
      <b/>
      <sz val="20"/>
      <color theme="1"/>
      <name val="ＭＳ Ｐ明朝"/>
      <family val="1"/>
      <charset val="128"/>
    </font>
    <font>
      <sz val="6"/>
      <name val="ＭＳ Ｐゴシック"/>
      <family val="2"/>
      <charset val="128"/>
      <scheme val="minor"/>
    </font>
    <font>
      <sz val="11"/>
      <color theme="1"/>
      <name val="ＭＳ Ｐ明朝"/>
      <family val="1"/>
      <charset val="128"/>
    </font>
    <font>
      <sz val="11"/>
      <color theme="1"/>
      <name val="Century"/>
      <family val="1"/>
    </font>
    <font>
      <b/>
      <sz val="20"/>
      <color theme="1"/>
      <name val="Century"/>
      <family val="1"/>
    </font>
    <font>
      <sz val="10"/>
      <color theme="1"/>
      <name val="ＭＳ Ｐ明朝"/>
      <family val="1"/>
      <charset val="128"/>
    </font>
    <font>
      <b/>
      <sz val="12"/>
      <color theme="1"/>
      <name val="ＭＳ 明朝"/>
      <family val="1"/>
      <charset val="128"/>
    </font>
    <font>
      <sz val="10.5"/>
      <color theme="1"/>
      <name val="ＭＳ 明朝"/>
      <family val="1"/>
      <charset val="128"/>
    </font>
    <font>
      <sz val="10.5"/>
      <color theme="1"/>
      <name val="Century"/>
      <family val="1"/>
    </font>
    <font>
      <sz val="10.5"/>
      <color theme="1"/>
      <name val="ＭＳ Ｐ明朝"/>
      <family val="1"/>
      <charset val="128"/>
    </font>
    <font>
      <sz val="18"/>
      <name val="ＭＳ 明朝"/>
      <family val="1"/>
      <charset val="128"/>
    </font>
    <font>
      <sz val="12"/>
      <color theme="1"/>
      <name val="ＭＳ ゴシック"/>
      <family val="3"/>
      <charset val="128"/>
    </font>
    <font>
      <sz val="10"/>
      <color indexed="81"/>
      <name val="ＭＳ 明朝"/>
      <family val="1"/>
      <charset val="128"/>
    </font>
    <font>
      <b/>
      <sz val="14"/>
      <color theme="1"/>
      <name val="ＭＳ ゴシック"/>
      <family val="3"/>
      <charset val="128"/>
    </font>
    <font>
      <sz val="14"/>
      <color theme="1"/>
      <name val="ＭＳ ゴシック"/>
      <family val="3"/>
      <charset val="128"/>
    </font>
    <font>
      <sz val="11"/>
      <color rgb="FF000000"/>
      <name val="ＭＳ ゴシック"/>
      <family val="3"/>
      <charset val="128"/>
    </font>
  </fonts>
  <fills count="8">
    <fill>
      <patternFill patternType="none"/>
    </fill>
    <fill>
      <patternFill patternType="gray125"/>
    </fill>
    <fill>
      <patternFill patternType="solid">
        <fgColor indexed="42"/>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theme="0" tint="-4.9989318521683403E-2"/>
        <bgColor indexed="64"/>
      </patternFill>
    </fill>
    <fill>
      <patternFill patternType="solid">
        <fgColor rgb="FFB0C979"/>
        <bgColor indexed="64"/>
      </patternFill>
    </fill>
  </fills>
  <borders count="122">
    <border>
      <left/>
      <right/>
      <top/>
      <bottom/>
      <diagonal/>
    </border>
    <border>
      <left/>
      <right/>
      <top style="hair">
        <color indexed="64"/>
      </top>
      <bottom/>
      <diagonal/>
    </border>
    <border>
      <left/>
      <right/>
      <top/>
      <bottom style="hair">
        <color indexed="64"/>
      </bottom>
      <diagonal/>
    </border>
    <border>
      <left/>
      <right style="medium">
        <color indexed="64"/>
      </right>
      <top/>
      <bottom style="hair">
        <color indexed="64"/>
      </bottom>
      <diagonal/>
    </border>
    <border>
      <left/>
      <right/>
      <top style="hair">
        <color indexed="64"/>
      </top>
      <bottom style="medium">
        <color indexed="64"/>
      </bottom>
      <diagonal/>
    </border>
    <border>
      <left style="thin">
        <color indexed="64"/>
      </left>
      <right/>
      <top style="hair">
        <color indexed="64"/>
      </top>
      <bottom/>
      <diagonal/>
    </border>
    <border>
      <left style="hair">
        <color indexed="64"/>
      </left>
      <right/>
      <top/>
      <bottom/>
      <diagonal/>
    </border>
    <border>
      <left/>
      <right style="thin">
        <color indexed="64"/>
      </right>
      <top/>
      <bottom style="hair">
        <color indexed="64"/>
      </bottom>
      <diagonal/>
    </border>
    <border>
      <left/>
      <right style="hair">
        <color indexed="64"/>
      </right>
      <top/>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bottom style="thin">
        <color auto="1"/>
      </bottom>
      <diagonal/>
    </border>
    <border>
      <left/>
      <right style="thin">
        <color auto="1"/>
      </right>
      <top/>
      <bottom style="medium">
        <color auto="1"/>
      </bottom>
      <diagonal/>
    </border>
    <border>
      <left/>
      <right style="medium">
        <color auto="1"/>
      </right>
      <top/>
      <bottom style="thin">
        <color auto="1"/>
      </bottom>
      <diagonal/>
    </border>
    <border>
      <left style="thin">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bottom/>
      <diagonal/>
    </border>
    <border>
      <left style="hair">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right/>
      <top style="dotted">
        <color indexed="23"/>
      </top>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2499465926084170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16" fillId="0" borderId="0">
      <alignment vertical="center"/>
    </xf>
    <xf numFmtId="0" fontId="5" fillId="0" borderId="0"/>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2" fillId="0" borderId="0">
      <alignment vertical="center"/>
    </xf>
    <xf numFmtId="0" fontId="34" fillId="0" borderId="0"/>
    <xf numFmtId="0" fontId="1" fillId="0" borderId="0">
      <alignment vertical="center"/>
    </xf>
  </cellStyleXfs>
  <cellXfs count="585">
    <xf numFmtId="0" fontId="0" fillId="0" borderId="0" xfId="0">
      <alignment vertical="center"/>
    </xf>
    <xf numFmtId="0" fontId="19" fillId="0" borderId="0" xfId="0" applyFont="1">
      <alignment vertical="center"/>
    </xf>
    <xf numFmtId="0" fontId="20" fillId="0" borderId="0" xfId="0" applyFont="1">
      <alignment vertical="center"/>
    </xf>
    <xf numFmtId="0" fontId="21" fillId="0" borderId="0" xfId="0" applyFont="1">
      <alignment vertical="center"/>
    </xf>
    <xf numFmtId="0" fontId="18" fillId="0" borderId="2" xfId="0" applyFont="1" applyBorder="1" applyAlignment="1">
      <alignment vertical="center" shrinkToFit="1"/>
    </xf>
    <xf numFmtId="176" fontId="7" fillId="0" borderId="0" xfId="0" applyNumberFormat="1" applyFont="1">
      <alignment vertical="center"/>
    </xf>
    <xf numFmtId="176" fontId="20" fillId="0" borderId="0" xfId="0" applyNumberFormat="1" applyFont="1">
      <alignment vertical="center"/>
    </xf>
    <xf numFmtId="0" fontId="18" fillId="0" borderId="7" xfId="0" applyFont="1" applyBorder="1" applyAlignment="1">
      <alignment vertical="center" shrinkToFit="1"/>
    </xf>
    <xf numFmtId="0" fontId="33" fillId="6" borderId="77" xfId="8" applyFont="1" applyFill="1" applyBorder="1" applyAlignment="1">
      <alignment vertical="top"/>
    </xf>
    <xf numFmtId="0" fontId="33" fillId="6" borderId="74" xfId="8" applyFont="1" applyFill="1" applyBorder="1" applyAlignment="1">
      <alignment vertical="top"/>
    </xf>
    <xf numFmtId="0" fontId="33" fillId="6" borderId="75" xfId="8" applyFont="1" applyFill="1" applyBorder="1" applyAlignment="1">
      <alignment vertical="top"/>
    </xf>
    <xf numFmtId="0" fontId="33" fillId="6" borderId="76" xfId="8" applyFont="1" applyFill="1" applyBorder="1" applyAlignment="1">
      <alignment vertical="top"/>
    </xf>
    <xf numFmtId="0" fontId="33" fillId="6" borderId="79" xfId="8" applyFont="1" applyFill="1" applyBorder="1" applyAlignment="1">
      <alignment vertical="top"/>
    </xf>
    <xf numFmtId="0" fontId="33" fillId="0" borderId="0" xfId="8" applyFont="1" applyAlignment="1">
      <alignment vertical="top"/>
    </xf>
    <xf numFmtId="0" fontId="33" fillId="6" borderId="78" xfId="8" applyFont="1" applyFill="1" applyBorder="1" applyAlignment="1">
      <alignment vertical="top"/>
    </xf>
    <xf numFmtId="0" fontId="33" fillId="6" borderId="73" xfId="8" applyFont="1" applyFill="1" applyBorder="1" applyAlignment="1">
      <alignment vertical="top"/>
    </xf>
    <xf numFmtId="0" fontId="33" fillId="0" borderId="73" xfId="0" applyFont="1" applyBorder="1" applyAlignment="1">
      <alignment vertical="top"/>
    </xf>
    <xf numFmtId="14" fontId="33" fillId="0" borderId="73" xfId="0" applyNumberFormat="1" applyFont="1" applyBorder="1" applyAlignment="1">
      <alignment vertical="top"/>
    </xf>
    <xf numFmtId="0" fontId="33" fillId="6" borderId="76" xfId="0" applyFont="1" applyFill="1" applyBorder="1" applyAlignment="1">
      <alignment vertical="top"/>
    </xf>
    <xf numFmtId="0" fontId="33" fillId="6" borderId="80" xfId="8" applyFont="1" applyFill="1" applyBorder="1" applyAlignment="1">
      <alignment vertical="top"/>
    </xf>
    <xf numFmtId="0" fontId="33" fillId="0" borderId="0" xfId="0" applyFont="1" applyAlignment="1">
      <alignment vertical="top"/>
    </xf>
    <xf numFmtId="0" fontId="33" fillId="0" borderId="73" xfId="0" applyFont="1" applyBorder="1" applyAlignment="1">
      <alignment vertical="top" wrapText="1"/>
    </xf>
    <xf numFmtId="14" fontId="33" fillId="0" borderId="73" xfId="0" applyNumberFormat="1" applyFont="1" applyBorder="1" applyAlignment="1">
      <alignment vertical="top" wrapText="1"/>
    </xf>
    <xf numFmtId="0" fontId="19" fillId="0" borderId="62" xfId="0" applyFont="1" applyBorder="1">
      <alignment vertical="center"/>
    </xf>
    <xf numFmtId="0" fontId="18" fillId="0" borderId="0" xfId="0" applyFont="1" applyAlignment="1">
      <alignment shrinkToFit="1"/>
    </xf>
    <xf numFmtId="0" fontId="33" fillId="6" borderId="79" xfId="0" applyFont="1" applyFill="1" applyBorder="1" applyAlignment="1">
      <alignment vertical="top"/>
    </xf>
    <xf numFmtId="0" fontId="33" fillId="6" borderId="78" xfId="0" applyFont="1" applyFill="1" applyBorder="1" applyAlignment="1">
      <alignment vertical="top"/>
    </xf>
    <xf numFmtId="0" fontId="33" fillId="6" borderId="73" xfId="0" applyFont="1" applyFill="1" applyBorder="1" applyAlignment="1">
      <alignment vertical="top"/>
    </xf>
    <xf numFmtId="0" fontId="35" fillId="6" borderId="79" xfId="0" applyFont="1" applyFill="1" applyBorder="1" applyAlignment="1">
      <alignment vertical="top"/>
    </xf>
    <xf numFmtId="49" fontId="33" fillId="0" borderId="73" xfId="0" applyNumberFormat="1" applyFont="1" applyBorder="1" applyAlignment="1">
      <alignment vertical="top" shrinkToFit="1"/>
    </xf>
    <xf numFmtId="0" fontId="33" fillId="6" borderId="74" xfId="0" applyFont="1" applyFill="1" applyBorder="1" applyAlignment="1">
      <alignment vertical="top"/>
    </xf>
    <xf numFmtId="0" fontId="33" fillId="6" borderId="75" xfId="0" applyFont="1" applyFill="1" applyBorder="1" applyAlignment="1">
      <alignment vertical="top"/>
    </xf>
    <xf numFmtId="0" fontId="33" fillId="6" borderId="77" xfId="0" applyFont="1" applyFill="1" applyBorder="1" applyAlignment="1">
      <alignment vertical="top"/>
    </xf>
    <xf numFmtId="0" fontId="35" fillId="6" borderId="73" xfId="0" applyFont="1" applyFill="1" applyBorder="1" applyAlignment="1">
      <alignment vertical="top"/>
    </xf>
    <xf numFmtId="14" fontId="33" fillId="0" borderId="73" xfId="0" applyNumberFormat="1" applyFont="1" applyBorder="1" applyAlignment="1">
      <alignment vertical="top" shrinkToFit="1"/>
    </xf>
    <xf numFmtId="0" fontId="33" fillId="6" borderId="80" xfId="0" applyFont="1" applyFill="1" applyBorder="1" applyAlignment="1">
      <alignment vertical="top"/>
    </xf>
    <xf numFmtId="0" fontId="35" fillId="6" borderId="74" xfId="0" applyFont="1" applyFill="1" applyBorder="1" applyAlignment="1">
      <alignment vertical="top"/>
    </xf>
    <xf numFmtId="0" fontId="14" fillId="0" borderId="0" xfId="0" applyFont="1">
      <alignment vertical="center"/>
    </xf>
    <xf numFmtId="0" fontId="10" fillId="0" borderId="0" xfId="2" applyFont="1">
      <alignment vertical="center"/>
    </xf>
    <xf numFmtId="0" fontId="43" fillId="0" borderId="0" xfId="2" applyFont="1">
      <alignment vertical="center"/>
    </xf>
    <xf numFmtId="0" fontId="10" fillId="0" borderId="0" xfId="2" applyFont="1" applyAlignment="1">
      <alignment horizontal="left" vertical="center"/>
    </xf>
    <xf numFmtId="0" fontId="10" fillId="0" borderId="0" xfId="2" applyFont="1" applyAlignment="1">
      <alignment horizontal="center" vertical="center"/>
    </xf>
    <xf numFmtId="49" fontId="10" fillId="0" borderId="0" xfId="2" applyNumberFormat="1" applyFont="1" applyAlignment="1">
      <alignment vertical="top" wrapText="1"/>
    </xf>
    <xf numFmtId="0" fontId="10" fillId="0" borderId="0" xfId="2" applyFont="1" applyAlignment="1">
      <alignment vertical="top" wrapText="1"/>
    </xf>
    <xf numFmtId="0" fontId="43" fillId="0" borderId="0" xfId="2" applyFont="1" applyAlignment="1">
      <alignment vertical="top" wrapText="1"/>
    </xf>
    <xf numFmtId="0" fontId="43" fillId="0" borderId="0" xfId="2" applyFont="1" applyAlignment="1">
      <alignment vertical="center" shrinkToFit="1"/>
    </xf>
    <xf numFmtId="0" fontId="43" fillId="0" borderId="0" xfId="2" applyFont="1" applyAlignment="1">
      <alignment vertical="center" wrapText="1"/>
    </xf>
    <xf numFmtId="0" fontId="5" fillId="0" borderId="0" xfId="2">
      <alignment vertical="center"/>
    </xf>
    <xf numFmtId="0" fontId="0" fillId="0" borderId="0" xfId="0" applyAlignment="1">
      <alignment horizontal="center" vertical="center"/>
    </xf>
    <xf numFmtId="0" fontId="33" fillId="6" borderId="0" xfId="8" applyFont="1" applyFill="1" applyAlignment="1">
      <alignment vertical="top"/>
    </xf>
    <xf numFmtId="0" fontId="33" fillId="6" borderId="96" xfId="8" applyFont="1" applyFill="1" applyBorder="1" applyAlignment="1">
      <alignment vertical="top"/>
    </xf>
    <xf numFmtId="0" fontId="33" fillId="6" borderId="97" xfId="8" applyFont="1" applyFill="1" applyBorder="1" applyAlignment="1">
      <alignment vertical="top"/>
    </xf>
    <xf numFmtId="0" fontId="33" fillId="6" borderId="98" xfId="8" applyFont="1" applyFill="1" applyBorder="1" applyAlignment="1">
      <alignment vertical="top"/>
    </xf>
    <xf numFmtId="0" fontId="19" fillId="0" borderId="0" xfId="0" applyFont="1" applyAlignment="1">
      <alignment horizontal="center" vertical="center"/>
    </xf>
    <xf numFmtId="0" fontId="19" fillId="0" borderId="0" xfId="0" applyFont="1" applyAlignment="1">
      <alignment vertical="center" shrinkToFit="1"/>
    </xf>
    <xf numFmtId="0" fontId="46" fillId="0" borderId="0" xfId="2" applyFont="1">
      <alignment vertical="center"/>
    </xf>
    <xf numFmtId="0" fontId="14" fillId="0" borderId="0" xfId="2" applyFont="1" applyAlignment="1">
      <alignment vertical="center" wrapText="1"/>
    </xf>
    <xf numFmtId="0" fontId="14" fillId="0" borderId="0" xfId="2" applyFont="1" applyAlignment="1">
      <alignment horizontal="right" vertical="center"/>
    </xf>
    <xf numFmtId="177" fontId="19" fillId="0" borderId="0" xfId="2" applyNumberFormat="1" applyFont="1">
      <alignment vertical="center"/>
    </xf>
    <xf numFmtId="0" fontId="14" fillId="0" borderId="0" xfId="2" applyFont="1" applyAlignment="1">
      <alignment horizontal="left" vertical="center"/>
    </xf>
    <xf numFmtId="0" fontId="45" fillId="0" borderId="0" xfId="2" applyFont="1" applyAlignment="1">
      <alignment horizontal="right" vertical="center"/>
    </xf>
    <xf numFmtId="0" fontId="14" fillId="0" borderId="0" xfId="2" applyFont="1" applyAlignment="1">
      <alignment vertical="top" wrapText="1"/>
    </xf>
    <xf numFmtId="0" fontId="46" fillId="0" borderId="0" xfId="2" applyFont="1" applyAlignment="1">
      <alignment horizontal="center" vertical="center"/>
    </xf>
    <xf numFmtId="0" fontId="14" fillId="0" borderId="0" xfId="2" applyFont="1" applyAlignment="1">
      <alignment horizontal="left" vertical="top" wrapText="1"/>
    </xf>
    <xf numFmtId="0" fontId="14" fillId="0" borderId="0" xfId="2" applyFont="1" applyAlignment="1">
      <alignment horizontal="center" vertical="center" wrapText="1"/>
    </xf>
    <xf numFmtId="0" fontId="14" fillId="0" borderId="0" xfId="2" applyFont="1" applyAlignment="1">
      <alignment horizontal="left" vertical="center" wrapText="1"/>
    </xf>
    <xf numFmtId="49" fontId="19" fillId="0" borderId="0" xfId="0" applyNumberFormat="1" applyFont="1" applyAlignment="1">
      <alignment vertical="top"/>
    </xf>
    <xf numFmtId="0" fontId="14" fillId="0" borderId="0" xfId="2" applyFont="1" applyAlignment="1">
      <alignment horizontal="right" vertical="center" wrapText="1"/>
    </xf>
    <xf numFmtId="0" fontId="19" fillId="0" borderId="0" xfId="2" applyFont="1" applyAlignment="1">
      <alignment horizontal="right" vertical="center"/>
    </xf>
    <xf numFmtId="49" fontId="14" fillId="0" borderId="0" xfId="2" applyNumberFormat="1" applyFont="1">
      <alignment vertical="center"/>
    </xf>
    <xf numFmtId="178" fontId="51" fillId="0" borderId="0" xfId="2" applyNumberFormat="1" applyFont="1" applyAlignment="1">
      <alignment horizontal="left" vertical="center" shrinkToFit="1"/>
    </xf>
    <xf numFmtId="178" fontId="51" fillId="0" borderId="0" xfId="2" applyNumberFormat="1" applyFont="1" applyAlignment="1">
      <alignment horizontal="left" vertical="center" wrapText="1"/>
    </xf>
    <xf numFmtId="0" fontId="59" fillId="0" borderId="0" xfId="9" applyFont="1" applyAlignment="1">
      <alignment vertical="top" wrapText="1"/>
    </xf>
    <xf numFmtId="0" fontId="1" fillId="0" borderId="0" xfId="9">
      <alignment vertical="center"/>
    </xf>
    <xf numFmtId="0" fontId="19" fillId="0" borderId="69" xfId="9" applyFont="1" applyBorder="1" applyAlignment="1">
      <alignment horizontal="center" vertical="center" wrapText="1"/>
    </xf>
    <xf numFmtId="0" fontId="19" fillId="0" borderId="55" xfId="9" applyFont="1" applyBorder="1" applyAlignment="1">
      <alignment horizontal="left" vertical="top" wrapText="1"/>
    </xf>
    <xf numFmtId="0" fontId="19" fillId="0" borderId="0" xfId="9" applyFont="1" applyAlignment="1">
      <alignment vertical="top" wrapText="1"/>
    </xf>
    <xf numFmtId="0" fontId="58" fillId="0" borderId="55" xfId="9" applyFont="1" applyBorder="1" applyAlignment="1">
      <alignment horizontal="left" vertical="top" wrapText="1"/>
    </xf>
    <xf numFmtId="0" fontId="58" fillId="0" borderId="0" xfId="9" applyFont="1" applyAlignment="1">
      <alignment vertical="top" wrapText="1"/>
    </xf>
    <xf numFmtId="0" fontId="19" fillId="0" borderId="55" xfId="9" applyFont="1" applyBorder="1" applyAlignment="1">
      <alignment vertical="top" wrapText="1"/>
    </xf>
    <xf numFmtId="0" fontId="19" fillId="0" borderId="56" xfId="9" applyFont="1" applyBorder="1" applyAlignment="1">
      <alignment vertical="top" wrapText="1"/>
    </xf>
    <xf numFmtId="0" fontId="19" fillId="0" borderId="54" xfId="9" applyFont="1" applyBorder="1" applyAlignment="1">
      <alignment vertical="top" wrapText="1"/>
    </xf>
    <xf numFmtId="0" fontId="19" fillId="0" borderId="57" xfId="9" applyFont="1" applyBorder="1" applyAlignment="1">
      <alignment vertical="top" wrapText="1"/>
    </xf>
    <xf numFmtId="0" fontId="19" fillId="0" borderId="102" xfId="9" applyFont="1" applyBorder="1" applyAlignment="1">
      <alignment horizontal="center" vertical="center" wrapText="1"/>
    </xf>
    <xf numFmtId="0" fontId="19" fillId="0" borderId="102" xfId="9" applyFont="1" applyBorder="1" applyAlignment="1">
      <alignment horizontal="center" vertical="center"/>
    </xf>
    <xf numFmtId="0" fontId="58" fillId="0" borderId="106" xfId="9" applyFont="1" applyBorder="1" applyAlignment="1">
      <alignment horizontal="center" vertical="center" wrapText="1"/>
    </xf>
    <xf numFmtId="0" fontId="19" fillId="0" borderId="106" xfId="9" applyFont="1" applyBorder="1" applyAlignment="1">
      <alignment vertical="center" wrapText="1"/>
    </xf>
    <xf numFmtId="0" fontId="58" fillId="0" borderId="69" xfId="9" applyFont="1" applyBorder="1" applyAlignment="1">
      <alignment horizontal="center" vertical="center" wrapText="1"/>
    </xf>
    <xf numFmtId="0" fontId="58" fillId="0" borderId="99" xfId="9" applyFont="1" applyBorder="1" applyAlignment="1">
      <alignment horizontal="center" vertical="top" wrapText="1"/>
    </xf>
    <xf numFmtId="0" fontId="58" fillId="0" borderId="101" xfId="9" applyFont="1" applyBorder="1" applyAlignment="1">
      <alignment horizontal="center" vertical="top" wrapText="1"/>
    </xf>
    <xf numFmtId="0" fontId="58" fillId="0" borderId="100" xfId="9" applyFont="1" applyBorder="1" applyAlignment="1">
      <alignment horizontal="center" vertical="top" wrapText="1"/>
    </xf>
    <xf numFmtId="0" fontId="58" fillId="0" borderId="69" xfId="9" applyFont="1" applyBorder="1" applyAlignment="1">
      <alignment vertical="top" wrapText="1"/>
    </xf>
    <xf numFmtId="0" fontId="19" fillId="0" borderId="100" xfId="9" applyFont="1" applyBorder="1" applyAlignment="1">
      <alignment horizontal="center" vertical="center" wrapText="1"/>
    </xf>
    <xf numFmtId="0" fontId="60" fillId="0" borderId="100" xfId="9" applyFont="1" applyBorder="1" applyAlignment="1">
      <alignment horizontal="left" vertical="center" wrapText="1"/>
    </xf>
    <xf numFmtId="0" fontId="58" fillId="0" borderId="0" xfId="9" applyFont="1" applyAlignment="1">
      <alignment vertical="center" wrapText="1"/>
    </xf>
    <xf numFmtId="0" fontId="28" fillId="0" borderId="0" xfId="9" applyFont="1" applyAlignment="1">
      <alignment vertical="center" wrapText="1"/>
    </xf>
    <xf numFmtId="0" fontId="57" fillId="0" borderId="69" xfId="9" applyFont="1" applyBorder="1" applyAlignment="1">
      <alignment horizontal="center" vertical="center" wrapText="1"/>
    </xf>
    <xf numFmtId="0" fontId="57" fillId="0" borderId="110" xfId="9" applyFont="1" applyBorder="1" applyAlignment="1">
      <alignment horizontal="center" vertical="center" wrapText="1"/>
    </xf>
    <xf numFmtId="0" fontId="19" fillId="0" borderId="106" xfId="9" applyFont="1" applyBorder="1" applyAlignment="1">
      <alignment horizontal="center" vertical="center" wrapText="1"/>
    </xf>
    <xf numFmtId="0" fontId="19" fillId="0" borderId="69" xfId="9" applyFont="1" applyBorder="1" applyAlignment="1">
      <alignment vertical="center" wrapText="1"/>
    </xf>
    <xf numFmtId="0" fontId="19" fillId="0" borderId="55" xfId="9" applyFont="1" applyBorder="1" applyAlignment="1">
      <alignment horizontal="center" vertical="center" wrapText="1"/>
    </xf>
    <xf numFmtId="0" fontId="19" fillId="0" borderId="0" xfId="9" applyFont="1" applyAlignment="1">
      <alignment horizontal="center" vertical="center" wrapText="1"/>
    </xf>
    <xf numFmtId="0" fontId="19" fillId="0" borderId="0" xfId="9" applyFont="1" applyAlignment="1">
      <alignment horizontal="left" vertical="center" wrapText="1"/>
    </xf>
    <xf numFmtId="0" fontId="19" fillId="0" borderId="72" xfId="9" applyFont="1" applyBorder="1" applyAlignment="1">
      <alignment horizontal="left" vertical="center" wrapText="1"/>
    </xf>
    <xf numFmtId="0" fontId="62" fillId="0" borderId="70" xfId="9" applyFont="1" applyBorder="1" applyAlignment="1">
      <alignment horizontal="center" vertical="center" wrapText="1"/>
    </xf>
    <xf numFmtId="0" fontId="62" fillId="0" borderId="71" xfId="9" applyFont="1" applyBorder="1" applyAlignment="1">
      <alignment horizontal="center" vertical="center" wrapText="1"/>
    </xf>
    <xf numFmtId="0" fontId="62" fillId="0" borderId="56" xfId="9" applyFont="1" applyBorder="1" applyAlignment="1">
      <alignment horizontal="center" vertical="center" wrapText="1"/>
    </xf>
    <xf numFmtId="0" fontId="62" fillId="0" borderId="57" xfId="9" applyFont="1" applyBorder="1" applyAlignment="1">
      <alignment horizontal="center" vertical="center" wrapText="1"/>
    </xf>
    <xf numFmtId="0" fontId="63" fillId="0" borderId="0" xfId="9" applyFont="1" applyAlignment="1">
      <alignment vertical="top" wrapText="1"/>
    </xf>
    <xf numFmtId="0" fontId="19" fillId="0" borderId="0" xfId="9" applyFont="1" applyAlignment="1">
      <alignment vertical="center" wrapText="1"/>
    </xf>
    <xf numFmtId="0" fontId="62" fillId="0" borderId="69" xfId="9" applyFont="1" applyBorder="1" applyAlignment="1">
      <alignment horizontal="center" vertical="center" wrapText="1"/>
    </xf>
    <xf numFmtId="0" fontId="62" fillId="0" borderId="0" xfId="9" applyFont="1" applyAlignment="1">
      <alignment horizontal="center" vertical="top" wrapText="1"/>
    </xf>
    <xf numFmtId="0" fontId="62" fillId="0" borderId="69" xfId="9" applyFont="1" applyBorder="1" applyAlignment="1">
      <alignment vertical="center" wrapText="1"/>
    </xf>
    <xf numFmtId="0" fontId="62" fillId="0" borderId="0" xfId="9" applyFont="1" applyAlignment="1">
      <alignment vertical="top" wrapText="1"/>
    </xf>
    <xf numFmtId="0" fontId="64" fillId="0" borderId="112" xfId="9" applyFont="1" applyBorder="1" applyAlignment="1">
      <alignment horizontal="center" vertical="center" wrapText="1"/>
    </xf>
    <xf numFmtId="0" fontId="62" fillId="0" borderId="69" xfId="9" applyFont="1" applyBorder="1" applyAlignment="1">
      <alignment horizontal="right" vertical="center" wrapText="1"/>
    </xf>
    <xf numFmtId="0" fontId="62" fillId="0" borderId="0" xfId="9" applyFont="1" applyAlignment="1">
      <alignment horizontal="right" vertical="top" wrapText="1"/>
    </xf>
    <xf numFmtId="0" fontId="62" fillId="0" borderId="106" xfId="9" applyFont="1" applyBorder="1" applyAlignment="1">
      <alignment horizontal="center" vertical="top" wrapText="1"/>
    </xf>
    <xf numFmtId="0" fontId="63" fillId="0" borderId="106" xfId="9" applyFont="1" applyBorder="1" applyAlignment="1">
      <alignment horizontal="justify" vertical="top" wrapText="1"/>
    </xf>
    <xf numFmtId="0" fontId="62" fillId="0" borderId="69" xfId="9" applyFont="1" applyBorder="1" applyAlignment="1">
      <alignment horizontal="center" vertical="top" wrapText="1"/>
    </xf>
    <xf numFmtId="0" fontId="63" fillId="0" borderId="69" xfId="9" applyFont="1" applyBorder="1" applyAlignment="1">
      <alignment horizontal="justify" vertical="top" wrapText="1"/>
    </xf>
    <xf numFmtId="0" fontId="14" fillId="0" borderId="0" xfId="1" applyFont="1">
      <alignment vertical="center"/>
    </xf>
    <xf numFmtId="0" fontId="46" fillId="0" borderId="0" xfId="1" applyFont="1">
      <alignment vertical="center"/>
    </xf>
    <xf numFmtId="177" fontId="66" fillId="0" borderId="0" xfId="1" applyNumberFormat="1" applyFont="1">
      <alignment vertical="center"/>
    </xf>
    <xf numFmtId="0" fontId="22" fillId="0" borderId="0" xfId="1" applyFont="1" applyAlignment="1">
      <alignment horizontal="center" vertical="center"/>
    </xf>
    <xf numFmtId="0" fontId="22" fillId="0" borderId="0" xfId="1" applyFont="1" applyAlignment="1" applyProtection="1">
      <alignment horizontal="center" vertical="center"/>
      <protection locked="0"/>
    </xf>
    <xf numFmtId="177" fontId="47" fillId="0" borderId="0" xfId="1" applyNumberFormat="1" applyFont="1">
      <alignment vertical="center"/>
    </xf>
    <xf numFmtId="0" fontId="47" fillId="0" borderId="0" xfId="1" applyFont="1">
      <alignment vertical="center"/>
    </xf>
    <xf numFmtId="0" fontId="22" fillId="0" borderId="0" xfId="1" applyFont="1" applyAlignment="1">
      <alignment horizontal="distributed" vertical="center"/>
    </xf>
    <xf numFmtId="0" fontId="22" fillId="0" borderId="0" xfId="1" applyFont="1">
      <alignment vertical="center"/>
    </xf>
    <xf numFmtId="0" fontId="22" fillId="0" borderId="0" xfId="1" applyFont="1" applyAlignment="1">
      <alignment horizontal="right" vertical="center"/>
    </xf>
    <xf numFmtId="0" fontId="66" fillId="0" borderId="0" xfId="1" applyFont="1" applyAlignment="1">
      <alignment horizontal="center" vertical="center" shrinkToFit="1"/>
    </xf>
    <xf numFmtId="0" fontId="22" fillId="0" borderId="0" xfId="1" applyFont="1" applyAlignment="1">
      <alignment horizontal="left" vertical="center"/>
    </xf>
    <xf numFmtId="0" fontId="69" fillId="0" borderId="0" xfId="0" applyFont="1">
      <alignment vertical="center"/>
    </xf>
    <xf numFmtId="0" fontId="66" fillId="0" borderId="113" xfId="0" applyFont="1" applyBorder="1" applyAlignment="1">
      <alignment horizontal="center" vertical="center"/>
    </xf>
    <xf numFmtId="0" fontId="66" fillId="0" borderId="114" xfId="0" applyFont="1" applyBorder="1" applyAlignment="1">
      <alignment horizontal="center" vertical="center"/>
    </xf>
    <xf numFmtId="0" fontId="66" fillId="0" borderId="115" xfId="0" applyFont="1" applyBorder="1" applyAlignment="1">
      <alignment horizontal="center" vertical="center"/>
    </xf>
    <xf numFmtId="0" fontId="66" fillId="0" borderId="45" xfId="0" applyFont="1" applyBorder="1" applyAlignment="1">
      <alignment horizontal="center" vertical="center"/>
    </xf>
    <xf numFmtId="0" fontId="66" fillId="0" borderId="69" xfId="0" applyFont="1" applyBorder="1">
      <alignment vertical="center"/>
    </xf>
    <xf numFmtId="0" fontId="66" fillId="0" borderId="116" xfId="0" applyFont="1" applyBorder="1" applyAlignment="1">
      <alignment horizontal="center" vertical="center"/>
    </xf>
    <xf numFmtId="0" fontId="66" fillId="0" borderId="117" xfId="0" applyFont="1" applyBorder="1" applyAlignment="1">
      <alignment horizontal="center" vertical="center"/>
    </xf>
    <xf numFmtId="0" fontId="66" fillId="0" borderId="118" xfId="0" applyFont="1" applyBorder="1">
      <alignment vertical="center"/>
    </xf>
    <xf numFmtId="0" fontId="66" fillId="0" borderId="119" xfId="0" applyFont="1" applyBorder="1" applyAlignment="1">
      <alignment horizontal="center" vertical="center"/>
    </xf>
    <xf numFmtId="0" fontId="66" fillId="0" borderId="0" xfId="0" applyFont="1" applyAlignment="1">
      <alignment horizontal="center" vertical="center"/>
    </xf>
    <xf numFmtId="0" fontId="66" fillId="0" borderId="0" xfId="0" applyFont="1">
      <alignment vertical="center"/>
    </xf>
    <xf numFmtId="0" fontId="20" fillId="0" borderId="117" xfId="0" applyFont="1" applyBorder="1" applyAlignment="1">
      <alignment horizontal="center" vertical="center"/>
    </xf>
    <xf numFmtId="0" fontId="20" fillId="0" borderId="118" xfId="0" applyFont="1" applyBorder="1">
      <alignment vertical="center"/>
    </xf>
    <xf numFmtId="0" fontId="66" fillId="0" borderId="120" xfId="0" applyFont="1" applyBorder="1" applyAlignment="1">
      <alignment horizontal="center" vertical="center"/>
    </xf>
    <xf numFmtId="0" fontId="70" fillId="0" borderId="106" xfId="0" applyFont="1" applyBorder="1" applyAlignment="1">
      <alignment vertical="center" wrapText="1"/>
    </xf>
    <xf numFmtId="0" fontId="66" fillId="0" borderId="121" xfId="0" applyFont="1" applyBorder="1" applyAlignment="1">
      <alignment horizontal="center" vertical="center"/>
    </xf>
    <xf numFmtId="0" fontId="70" fillId="0" borderId="69" xfId="0" applyFont="1" applyBorder="1" applyAlignment="1">
      <alignment vertical="center" wrapText="1"/>
    </xf>
    <xf numFmtId="0" fontId="68" fillId="0" borderId="0" xfId="0" applyFont="1" applyAlignment="1">
      <alignment horizontal="center" vertical="center"/>
    </xf>
    <xf numFmtId="0" fontId="18" fillId="0" borderId="26" xfId="0" applyFont="1" applyBorder="1" applyAlignment="1">
      <alignment horizontal="center" vertical="center" shrinkToFit="1"/>
    </xf>
    <xf numFmtId="0" fontId="18" fillId="0" borderId="27" xfId="0" applyFont="1" applyBorder="1" applyAlignment="1">
      <alignment vertical="center" shrinkToFit="1"/>
    </xf>
    <xf numFmtId="0" fontId="18" fillId="0" borderId="32" xfId="0" applyFont="1" applyBorder="1" applyAlignment="1">
      <alignment vertical="center" shrinkToFit="1"/>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2" xfId="0" applyFont="1" applyBorder="1" applyAlignment="1">
      <alignment horizontal="center" vertical="center"/>
    </xf>
    <xf numFmtId="0" fontId="18" fillId="0" borderId="27" xfId="0" applyFont="1" applyBorder="1" applyAlignment="1">
      <alignment horizontal="center" vertical="center" shrinkToFit="1"/>
    </xf>
    <xf numFmtId="0" fontId="18" fillId="0" borderId="32"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14" xfId="0" applyFont="1" applyBorder="1" applyAlignment="1">
      <alignment horizontal="center" vertical="center" shrinkToFit="1"/>
    </xf>
    <xf numFmtId="0" fontId="14" fillId="0" borderId="6" xfId="0" applyFont="1" applyBorder="1" applyAlignment="1">
      <alignment horizontal="center" vertical="center" shrinkToFit="1"/>
    </xf>
    <xf numFmtId="0" fontId="14" fillId="0" borderId="0" xfId="0" applyFont="1" applyAlignment="1">
      <alignment horizontal="center" vertical="center" shrinkToFit="1"/>
    </xf>
    <xf numFmtId="0" fontId="14" fillId="0" borderId="8"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15"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 xfId="0" applyFont="1" applyBorder="1" applyAlignment="1">
      <alignment horizontal="center" vertical="center" shrinkToFit="1"/>
    </xf>
    <xf numFmtId="0" fontId="18" fillId="0" borderId="6" xfId="0" applyFont="1" applyBorder="1" applyAlignment="1">
      <alignment horizontal="center" vertical="center" shrinkToFit="1"/>
    </xf>
    <xf numFmtId="0" fontId="18" fillId="0" borderId="0" xfId="0" applyFont="1" applyAlignment="1">
      <alignment horizontal="center" vertical="center" shrinkToFit="1"/>
    </xf>
    <xf numFmtId="0" fontId="18" fillId="0" borderId="12" xfId="0" applyFont="1" applyBorder="1" applyAlignment="1">
      <alignment horizontal="center" vertical="center" shrinkToFit="1"/>
    </xf>
    <xf numFmtId="0" fontId="18" fillId="0" borderId="2"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0" xfId="0" applyFont="1" applyAlignment="1">
      <alignment horizontal="center" vertical="center" shrinkToFit="1"/>
    </xf>
    <xf numFmtId="0" fontId="19" fillId="0" borderId="2" xfId="0" applyFont="1" applyBorder="1" applyAlignment="1">
      <alignment horizontal="center" vertical="center" shrinkToFit="1"/>
    </xf>
    <xf numFmtId="0" fontId="19" fillId="0" borderId="0" xfId="0" applyFont="1" applyAlignment="1">
      <alignment vertical="center" shrinkToFit="1"/>
    </xf>
    <xf numFmtId="0" fontId="19" fillId="0" borderId="2" xfId="0" applyFont="1" applyBorder="1" applyAlignment="1">
      <alignment vertical="center" shrinkToFit="1"/>
    </xf>
    <xf numFmtId="0" fontId="4" fillId="0" borderId="1" xfId="0" applyFont="1" applyBorder="1" applyAlignment="1">
      <alignment horizontal="center" shrinkToFit="1"/>
    </xf>
    <xf numFmtId="0" fontId="4" fillId="0" borderId="0" xfId="0" applyFont="1" applyAlignment="1">
      <alignment horizontal="center" shrinkToFit="1"/>
    </xf>
    <xf numFmtId="0" fontId="19" fillId="0" borderId="0" xfId="0" applyFont="1" applyAlignment="1">
      <alignment horizontal="center" shrinkToFit="1"/>
    </xf>
    <xf numFmtId="0" fontId="19" fillId="0" borderId="0" xfId="0" applyFont="1" applyAlignment="1">
      <alignment horizontal="distributed" shrinkToFit="1"/>
    </xf>
    <xf numFmtId="0" fontId="19" fillId="0" borderId="64" xfId="0" applyFont="1" applyBorder="1" applyAlignment="1">
      <alignment horizontal="center" vertical="center" shrinkToFit="1"/>
    </xf>
    <xf numFmtId="0" fontId="22" fillId="0" borderId="0" xfId="0" applyFont="1" applyAlignment="1">
      <alignment horizontal="center" vertical="center" shrinkToFit="1"/>
    </xf>
    <xf numFmtId="0" fontId="22" fillId="0" borderId="64" xfId="0" applyFont="1" applyBorder="1" applyAlignment="1">
      <alignment horizontal="center" vertical="center" shrinkToFit="1"/>
    </xf>
    <xf numFmtId="0" fontId="19" fillId="0" borderId="0" xfId="0" applyFont="1" applyAlignment="1">
      <alignment horizontal="center" vertical="top" shrinkToFit="1"/>
    </xf>
    <xf numFmtId="0" fontId="19" fillId="0" borderId="64" xfId="0" applyFont="1" applyBorder="1" applyAlignment="1">
      <alignment horizontal="center" vertical="top" shrinkToFit="1"/>
    </xf>
    <xf numFmtId="0" fontId="19" fillId="0" borderId="0" xfId="0" applyFont="1" applyAlignment="1">
      <alignment horizontal="distributed" vertical="top" shrinkToFit="1"/>
    </xf>
    <xf numFmtId="0" fontId="19" fillId="0" borderId="64" xfId="0" applyFont="1" applyBorder="1" applyAlignment="1">
      <alignment horizontal="distributed" vertical="top"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15" xfId="0" applyFont="1" applyBorder="1" applyAlignment="1">
      <alignment horizontal="center" vertical="center" shrinkToFit="1"/>
    </xf>
    <xf numFmtId="0" fontId="7" fillId="3" borderId="60" xfId="0" applyFont="1" applyFill="1" applyBorder="1" applyAlignment="1" applyProtection="1">
      <alignment horizontal="center" vertical="center" shrinkToFit="1"/>
      <protection locked="0"/>
    </xf>
    <xf numFmtId="0" fontId="7" fillId="3" borderId="2" xfId="0" applyFont="1" applyFill="1" applyBorder="1" applyAlignment="1" applyProtection="1">
      <alignment horizontal="center" vertical="center" shrinkToFit="1"/>
      <protection locked="0"/>
    </xf>
    <xf numFmtId="0" fontId="19" fillId="0" borderId="22" xfId="0" applyFont="1" applyBorder="1" applyAlignment="1">
      <alignment horizontal="center" vertical="center" shrinkToFit="1"/>
    </xf>
    <xf numFmtId="0" fontId="19" fillId="0" borderId="48" xfId="0" applyFont="1" applyBorder="1" applyAlignment="1">
      <alignment horizontal="center" vertical="center" shrinkToFit="1"/>
    </xf>
    <xf numFmtId="0" fontId="19" fillId="0" borderId="27" xfId="0" applyFont="1" applyBorder="1" applyAlignment="1">
      <alignment horizontal="center" vertical="center" shrinkToFit="1"/>
    </xf>
    <xf numFmtId="0" fontId="19" fillId="0" borderId="32" xfId="0" applyFont="1" applyBorder="1" applyAlignment="1">
      <alignment horizontal="center" vertical="center" shrinkToFit="1"/>
    </xf>
    <xf numFmtId="0" fontId="19" fillId="0" borderId="49" xfId="0" applyFont="1" applyBorder="1" applyAlignment="1">
      <alignment horizontal="center" vertical="center" shrinkToFit="1"/>
    </xf>
    <xf numFmtId="0" fontId="19" fillId="0" borderId="20" xfId="0" applyFont="1" applyBorder="1" applyAlignment="1">
      <alignment horizontal="center" vertical="center" shrinkToFit="1"/>
    </xf>
    <xf numFmtId="0" fontId="7" fillId="3" borderId="81" xfId="0" applyFont="1" applyFill="1" applyBorder="1" applyAlignment="1" applyProtection="1">
      <alignment horizontal="left" vertical="center" shrinkToFit="1"/>
      <protection locked="0"/>
    </xf>
    <xf numFmtId="0" fontId="7" fillId="3" borderId="60" xfId="0" applyFont="1" applyFill="1" applyBorder="1" applyAlignment="1" applyProtection="1">
      <alignment horizontal="left" vertical="center" shrinkToFit="1"/>
      <protection locked="0"/>
    </xf>
    <xf numFmtId="0" fontId="7" fillId="3" borderId="61" xfId="0" applyFont="1" applyFill="1" applyBorder="1" applyAlignment="1" applyProtection="1">
      <alignment horizontal="left" vertical="center" shrinkToFit="1"/>
      <protection locked="0"/>
    </xf>
    <xf numFmtId="0" fontId="7" fillId="3" borderId="12" xfId="0" applyFont="1" applyFill="1" applyBorder="1" applyAlignment="1" applyProtection="1">
      <alignment horizontal="left" vertical="center" shrinkToFit="1"/>
      <protection locked="0"/>
    </xf>
    <xf numFmtId="0" fontId="7" fillId="3" borderId="2" xfId="0" applyFont="1" applyFill="1" applyBorder="1" applyAlignment="1" applyProtection="1">
      <alignment horizontal="left" vertical="center" shrinkToFit="1"/>
      <protection locked="0"/>
    </xf>
    <xf numFmtId="0" fontId="7" fillId="3" borderId="3" xfId="0" applyFont="1" applyFill="1" applyBorder="1" applyAlignment="1" applyProtection="1">
      <alignment horizontal="left" vertical="center" shrinkToFit="1"/>
      <protection locked="0"/>
    </xf>
    <xf numFmtId="0" fontId="19" fillId="0" borderId="50" xfId="0" applyFont="1" applyBorder="1" applyAlignment="1">
      <alignment horizontal="center" vertical="center" shrinkToFit="1"/>
    </xf>
    <xf numFmtId="0" fontId="19" fillId="0" borderId="51" xfId="0" applyFont="1" applyBorder="1" applyAlignment="1">
      <alignment horizontal="center" vertical="center" shrinkToFit="1"/>
    </xf>
    <xf numFmtId="0" fontId="19" fillId="0" borderId="52" xfId="0" applyFont="1" applyBorder="1" applyAlignment="1">
      <alignment horizontal="center" vertical="center" shrinkToFit="1"/>
    </xf>
    <xf numFmtId="0" fontId="7" fillId="3" borderId="20" xfId="0" applyFont="1" applyFill="1" applyBorder="1" applyAlignment="1" applyProtection="1">
      <alignment horizontal="left" vertical="center" shrinkToFit="1"/>
      <protection locked="0"/>
    </xf>
    <xf numFmtId="0" fontId="7" fillId="3" borderId="52" xfId="0" applyFont="1" applyFill="1" applyBorder="1" applyAlignment="1" applyProtection="1">
      <alignment horizontal="left"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 xfId="0" applyFont="1" applyFill="1" applyBorder="1" applyAlignment="1" applyProtection="1">
      <alignment horizontal="center" vertical="center" shrinkToFit="1"/>
      <protection locked="0"/>
    </xf>
    <xf numFmtId="0" fontId="7" fillId="4" borderId="25" xfId="0" applyFont="1" applyFill="1" applyBorder="1" applyAlignment="1" applyProtection="1">
      <alignment horizontal="center" vertical="center" shrinkToFit="1"/>
      <protection locked="0"/>
    </xf>
    <xf numFmtId="0" fontId="7" fillId="4" borderId="64" xfId="0" applyFont="1" applyFill="1" applyBorder="1" applyAlignment="1" applyProtection="1">
      <alignment horizontal="center" vertical="center" shrinkToFit="1"/>
      <protection locked="0"/>
    </xf>
    <xf numFmtId="0" fontId="7" fillId="0" borderId="27" xfId="0" applyFont="1" applyBorder="1" applyAlignment="1">
      <alignment horizontal="center" vertical="center"/>
    </xf>
    <xf numFmtId="0" fontId="7" fillId="0" borderId="4" xfId="0" applyFont="1" applyBorder="1" applyAlignment="1">
      <alignment horizontal="center" vertical="center"/>
    </xf>
    <xf numFmtId="0" fontId="7" fillId="4" borderId="1" xfId="0" applyFont="1" applyFill="1" applyBorder="1" applyAlignment="1">
      <alignment horizontal="center" vertical="center"/>
    </xf>
    <xf numFmtId="0" fontId="7" fillId="4" borderId="64" xfId="0" applyFont="1" applyFill="1" applyBorder="1" applyAlignment="1">
      <alignment horizontal="center" vertical="center"/>
    </xf>
    <xf numFmtId="0" fontId="19" fillId="0" borderId="53" xfId="0" applyFont="1" applyBorder="1" applyAlignment="1">
      <alignment horizontal="center" vertical="center" shrinkToFit="1"/>
    </xf>
    <xf numFmtId="0" fontId="7" fillId="5" borderId="81" xfId="0" applyFont="1" applyFill="1" applyBorder="1" applyAlignment="1" applyProtection="1">
      <alignment horizontal="center" vertical="center" shrinkToFit="1"/>
      <protection locked="0"/>
    </xf>
    <xf numFmtId="0" fontId="7" fillId="5" borderId="60" xfId="0" applyFont="1" applyFill="1" applyBorder="1" applyAlignment="1" applyProtection="1">
      <alignment horizontal="center" vertical="center" shrinkToFit="1"/>
      <protection locked="0"/>
    </xf>
    <xf numFmtId="0" fontId="7" fillId="5" borderId="12" xfId="0" applyFont="1" applyFill="1" applyBorder="1" applyAlignment="1" applyProtection="1">
      <alignment horizontal="center" vertical="center" shrinkToFit="1"/>
      <protection locked="0"/>
    </xf>
    <xf numFmtId="0" fontId="7" fillId="5" borderId="2" xfId="0" applyFont="1" applyFill="1" applyBorder="1" applyAlignment="1" applyProtection="1">
      <alignment horizontal="center" vertical="center" shrinkToFit="1"/>
      <protection locked="0"/>
    </xf>
    <xf numFmtId="0" fontId="19" fillId="0" borderId="22" xfId="0" applyFont="1" applyBorder="1" applyAlignment="1">
      <alignment vertical="center" shrinkToFit="1"/>
    </xf>
    <xf numFmtId="0" fontId="19" fillId="0" borderId="27" xfId="0" applyFont="1" applyBorder="1" applyAlignment="1">
      <alignment vertical="center" shrinkToFit="1"/>
    </xf>
    <xf numFmtId="0" fontId="7" fillId="3" borderId="1" xfId="0" applyFont="1" applyFill="1" applyBorder="1" applyAlignment="1" applyProtection="1">
      <alignment horizontal="center" vertical="center" shrinkToFit="1"/>
      <protection locked="0"/>
    </xf>
    <xf numFmtId="0" fontId="7" fillId="3" borderId="9" xfId="0" applyFont="1" applyFill="1" applyBorder="1" applyAlignment="1" applyProtection="1">
      <alignment horizontal="center" vertical="center" shrinkToFit="1"/>
      <protection locked="0"/>
    </xf>
    <xf numFmtId="0" fontId="7" fillId="3" borderId="64" xfId="0" applyFont="1" applyFill="1" applyBorder="1" applyAlignment="1" applyProtection="1">
      <alignment horizontal="center" vertical="center" shrinkToFit="1"/>
      <protection locked="0"/>
    </xf>
    <xf numFmtId="0" fontId="7" fillId="3" borderId="21" xfId="0" applyFont="1" applyFill="1" applyBorder="1" applyAlignment="1" applyProtection="1">
      <alignment horizontal="center" vertical="center" shrinkToFit="1"/>
      <protection locked="0"/>
    </xf>
    <xf numFmtId="0" fontId="19" fillId="0" borderId="60" xfId="0" applyFont="1" applyBorder="1" applyAlignment="1">
      <alignment horizontal="center" vertical="center" shrinkToFit="1"/>
    </xf>
    <xf numFmtId="0" fontId="19" fillId="0" borderId="42" xfId="0" applyFont="1" applyBorder="1" applyAlignment="1">
      <alignment horizontal="center" vertical="center" shrinkToFit="1"/>
    </xf>
    <xf numFmtId="0" fontId="36" fillId="5" borderId="0" xfId="0" applyFont="1" applyFill="1" applyAlignment="1" applyProtection="1">
      <alignment horizontal="center" vertical="center" shrinkToFit="1"/>
      <protection locked="0"/>
    </xf>
    <xf numFmtId="0" fontId="36" fillId="5" borderId="64" xfId="0" applyFont="1" applyFill="1" applyBorder="1" applyAlignment="1" applyProtection="1">
      <alignment horizontal="center" vertical="center" shrinkToFit="1"/>
      <protection locked="0"/>
    </xf>
    <xf numFmtId="0" fontId="19" fillId="0" borderId="0" xfId="0" applyFont="1" applyAlignment="1">
      <alignment horizontal="left" vertical="center" shrinkToFit="1"/>
    </xf>
    <xf numFmtId="0" fontId="19" fillId="0" borderId="64" xfId="0" applyFont="1" applyBorder="1" applyAlignment="1">
      <alignment horizontal="left" vertical="center" shrinkToFit="1"/>
    </xf>
    <xf numFmtId="0" fontId="18" fillId="0" borderId="0" xfId="0" applyFont="1" applyAlignment="1">
      <alignment horizontal="center" vertical="center"/>
    </xf>
    <xf numFmtId="0" fontId="18" fillId="0" borderId="64" xfId="0" applyFont="1" applyBorder="1" applyAlignment="1">
      <alignment horizontal="center" vertical="center"/>
    </xf>
    <xf numFmtId="0" fontId="26" fillId="4" borderId="0" xfId="0" applyFont="1" applyFill="1" applyAlignment="1">
      <alignment horizontal="center" vertical="center"/>
    </xf>
    <xf numFmtId="0" fontId="26" fillId="4" borderId="64" xfId="0" applyFont="1" applyFill="1" applyBorder="1" applyAlignment="1">
      <alignment horizontal="center" vertical="center"/>
    </xf>
    <xf numFmtId="0" fontId="7" fillId="4" borderId="0" xfId="0" applyFont="1" applyFill="1" applyAlignment="1" applyProtection="1">
      <alignment horizontal="center" vertical="center"/>
      <protection locked="0"/>
    </xf>
    <xf numFmtId="0" fontId="7" fillId="4" borderId="54" xfId="0" applyFont="1" applyFill="1" applyBorder="1" applyAlignment="1" applyProtection="1">
      <alignment horizontal="center" vertical="center"/>
      <protection locked="0"/>
    </xf>
    <xf numFmtId="0" fontId="14" fillId="0" borderId="0" xfId="0" applyFont="1" applyAlignment="1">
      <alignment horizontal="right" vertical="center" shrinkToFit="1"/>
    </xf>
    <xf numFmtId="0" fontId="14" fillId="0" borderId="54" xfId="0" applyFont="1" applyBorder="1" applyAlignment="1">
      <alignment horizontal="right" vertical="center" shrinkToFit="1"/>
    </xf>
    <xf numFmtId="0" fontId="7" fillId="4" borderId="0" xfId="0" applyFont="1" applyFill="1" applyAlignment="1" applyProtection="1">
      <alignment horizontal="center" vertical="center" shrinkToFit="1"/>
      <protection locked="0"/>
    </xf>
    <xf numFmtId="0" fontId="14" fillId="0" borderId="0" xfId="0" applyFont="1" applyAlignment="1">
      <alignment vertical="center" shrinkToFit="1"/>
    </xf>
    <xf numFmtId="0" fontId="24" fillId="0" borderId="54" xfId="0" applyFont="1" applyBorder="1" applyAlignment="1">
      <alignment vertical="center" shrinkToFit="1"/>
    </xf>
    <xf numFmtId="0" fontId="7" fillId="4" borderId="54" xfId="0" applyFont="1" applyFill="1" applyBorder="1" applyAlignment="1" applyProtection="1">
      <alignment horizontal="center" vertical="center" shrinkToFit="1"/>
      <protection locked="0"/>
    </xf>
    <xf numFmtId="0" fontId="19" fillId="0" borderId="13" xfId="0" applyFont="1" applyBorder="1" applyAlignment="1">
      <alignment vertical="center" shrinkToFit="1"/>
    </xf>
    <xf numFmtId="0" fontId="0" fillId="0" borderId="67" xfId="0" applyBorder="1" applyAlignment="1">
      <alignment vertical="center" shrinkToFit="1"/>
    </xf>
    <xf numFmtId="0" fontId="23" fillId="5" borderId="0" xfId="0" applyFont="1" applyFill="1" applyAlignment="1" applyProtection="1">
      <alignment horizontal="center" vertical="center" shrinkToFit="1"/>
      <protection locked="0"/>
    </xf>
    <xf numFmtId="0" fontId="23" fillId="5" borderId="64" xfId="0" applyFont="1" applyFill="1" applyBorder="1" applyAlignment="1" applyProtection="1">
      <alignment horizontal="center" vertical="center" shrinkToFit="1"/>
      <protection locked="0"/>
    </xf>
    <xf numFmtId="0" fontId="18" fillId="0" borderId="0" xfId="0" applyFont="1" applyAlignment="1">
      <alignment horizontal="left" vertical="center"/>
    </xf>
    <xf numFmtId="0" fontId="18" fillId="0" borderId="13" xfId="0" applyFont="1" applyBorder="1" applyAlignment="1">
      <alignment horizontal="left" vertical="center"/>
    </xf>
    <xf numFmtId="0" fontId="18" fillId="0" borderId="64" xfId="0" applyFont="1" applyBorder="1" applyAlignment="1">
      <alignment horizontal="left" vertical="center"/>
    </xf>
    <xf numFmtId="0" fontId="18" fillId="0" borderId="21" xfId="0" applyFont="1" applyBorder="1" applyAlignment="1">
      <alignment horizontal="left" vertical="center"/>
    </xf>
    <xf numFmtId="0" fontId="19" fillId="0" borderId="62" xfId="0" applyFont="1" applyBorder="1" applyAlignment="1">
      <alignment horizontal="center" vertical="center" shrinkToFit="1"/>
    </xf>
    <xf numFmtId="0" fontId="19" fillId="0" borderId="65" xfId="0" applyFont="1" applyBorder="1" applyAlignment="1">
      <alignment horizontal="center" vertical="center" shrinkToFit="1"/>
    </xf>
    <xf numFmtId="0" fontId="19" fillId="0" borderId="54" xfId="0" applyFont="1" applyBorder="1" applyAlignment="1">
      <alignment horizontal="center" vertical="center" shrinkToFit="1"/>
    </xf>
    <xf numFmtId="0" fontId="14" fillId="0" borderId="59" xfId="0" applyFont="1" applyBorder="1" applyAlignment="1">
      <alignment horizontal="center" vertical="center" shrinkToFit="1"/>
    </xf>
    <xf numFmtId="0" fontId="14" fillId="0" borderId="60" xfId="0" applyFont="1" applyBorder="1" applyAlignment="1">
      <alignment horizontal="center" vertical="center" shrinkToFit="1"/>
    </xf>
    <xf numFmtId="0" fontId="14" fillId="0" borderId="82" xfId="0" applyFont="1" applyBorder="1" applyAlignment="1">
      <alignment horizontal="center" vertical="center" shrinkToFit="1"/>
    </xf>
    <xf numFmtId="0" fontId="14" fillId="0" borderId="63" xfId="0" applyFont="1" applyBorder="1" applyAlignment="1">
      <alignment horizontal="center" vertical="center" shrinkToFit="1"/>
    </xf>
    <xf numFmtId="0" fontId="14" fillId="0" borderId="64" xfId="0" applyFont="1" applyBorder="1" applyAlignment="1">
      <alignment horizontal="center" vertical="center" shrinkToFit="1"/>
    </xf>
    <xf numFmtId="0" fontId="14" fillId="0" borderId="66" xfId="0" applyFont="1" applyBorder="1" applyAlignment="1">
      <alignment horizontal="center" vertical="center" shrinkToFit="1"/>
    </xf>
    <xf numFmtId="0" fontId="7" fillId="4" borderId="83" xfId="0" applyFont="1" applyFill="1" applyBorder="1" applyAlignment="1" applyProtection="1">
      <alignment horizontal="left" vertical="center" shrinkToFit="1"/>
      <protection locked="0"/>
    </xf>
    <xf numFmtId="0" fontId="7" fillId="4" borderId="60" xfId="0" applyFont="1" applyFill="1" applyBorder="1" applyAlignment="1" applyProtection="1">
      <alignment horizontal="left" vertical="center" shrinkToFit="1"/>
      <protection locked="0"/>
    </xf>
    <xf numFmtId="0" fontId="7" fillId="4" borderId="0" xfId="0" applyFont="1" applyFill="1" applyAlignment="1" applyProtection="1">
      <alignment horizontal="left" vertical="center" shrinkToFit="1"/>
      <protection locked="0"/>
    </xf>
    <xf numFmtId="0" fontId="7" fillId="4" borderId="13" xfId="0" applyFont="1" applyFill="1" applyBorder="1" applyAlignment="1" applyProtection="1">
      <alignment horizontal="left" vertical="center" shrinkToFit="1"/>
      <protection locked="0"/>
    </xf>
    <xf numFmtId="0" fontId="7" fillId="4" borderId="68" xfId="0" applyFont="1" applyFill="1" applyBorder="1" applyAlignment="1" applyProtection="1">
      <alignment horizontal="left" vertical="center" shrinkToFit="1"/>
      <protection locked="0"/>
    </xf>
    <xf numFmtId="0" fontId="7" fillId="4" borderId="64" xfId="0" applyFont="1" applyFill="1" applyBorder="1" applyAlignment="1" applyProtection="1">
      <alignment horizontal="left" vertical="center" shrinkToFit="1"/>
      <protection locked="0"/>
    </xf>
    <xf numFmtId="0" fontId="7" fillId="4" borderId="21" xfId="0" applyFont="1" applyFill="1" applyBorder="1" applyAlignment="1" applyProtection="1">
      <alignment horizontal="left" vertical="center" shrinkToFit="1"/>
      <protection locked="0"/>
    </xf>
    <xf numFmtId="0" fontId="14" fillId="0" borderId="42" xfId="0" applyFont="1" applyBorder="1" applyAlignment="1">
      <alignment horizontal="center" vertical="center" shrinkToFit="1"/>
    </xf>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45" xfId="0" applyFont="1" applyBorder="1" applyAlignment="1">
      <alignment horizontal="center" vertical="center"/>
    </xf>
    <xf numFmtId="0" fontId="19" fillId="0" borderId="69" xfId="0" applyFont="1" applyBorder="1" applyAlignment="1">
      <alignment horizontal="center" vertical="center"/>
    </xf>
    <xf numFmtId="0" fontId="19" fillId="0" borderId="55" xfId="0" applyFont="1" applyBorder="1" applyAlignment="1">
      <alignment horizontal="center" vertical="center"/>
    </xf>
    <xf numFmtId="0" fontId="19" fillId="0" borderId="0" xfId="0" applyFont="1" applyAlignment="1">
      <alignment horizontal="center" vertical="center"/>
    </xf>
    <xf numFmtId="0" fontId="19" fillId="0" borderId="56" xfId="0" applyFont="1" applyBorder="1" applyAlignment="1">
      <alignment horizontal="center" vertical="center"/>
    </xf>
    <xf numFmtId="0" fontId="19" fillId="0" borderId="54" xfId="0" applyFont="1" applyBorder="1" applyAlignment="1">
      <alignment horizontal="center" vertical="center"/>
    </xf>
    <xf numFmtId="0" fontId="18" fillId="0" borderId="72" xfId="0" applyFont="1" applyBorder="1" applyAlignment="1">
      <alignment horizontal="center" vertical="center"/>
    </xf>
    <xf numFmtId="0" fontId="18" fillId="0" borderId="54" xfId="0" applyFont="1" applyBorder="1" applyAlignment="1">
      <alignment horizontal="center" vertical="center"/>
    </xf>
    <xf numFmtId="0" fontId="18" fillId="0" borderId="57" xfId="0" applyFont="1" applyBorder="1" applyAlignment="1">
      <alignment horizontal="center" vertical="center"/>
    </xf>
    <xf numFmtId="0" fontId="18" fillId="0" borderId="13" xfId="0" applyFont="1" applyBorder="1" applyAlignment="1">
      <alignment horizontal="center" vertical="center"/>
    </xf>
    <xf numFmtId="0" fontId="18" fillId="0" borderId="67" xfId="0" applyFont="1" applyBorder="1" applyAlignment="1">
      <alignment horizontal="center" vertical="center"/>
    </xf>
    <xf numFmtId="0" fontId="19" fillId="0" borderId="84" xfId="0" applyFont="1" applyBorder="1" applyAlignment="1">
      <alignment horizontal="center" vertical="center" textRotation="255" shrinkToFit="1"/>
    </xf>
    <xf numFmtId="0" fontId="19" fillId="0" borderId="85" xfId="0" applyFont="1" applyBorder="1" applyAlignment="1">
      <alignment horizontal="center" vertical="center" textRotation="255" shrinkToFit="1"/>
    </xf>
    <xf numFmtId="0" fontId="19" fillId="0" borderId="62" xfId="0" applyFont="1" applyBorder="1" applyAlignment="1">
      <alignment horizontal="center" vertical="center" textRotation="255" shrinkToFit="1"/>
    </xf>
    <xf numFmtId="0" fontId="19" fillId="0" borderId="8" xfId="0" applyFont="1" applyBorder="1" applyAlignment="1">
      <alignment horizontal="center" vertical="center" textRotation="255" shrinkToFit="1"/>
    </xf>
    <xf numFmtId="0" fontId="19" fillId="0" borderId="65" xfId="0" applyFont="1" applyBorder="1" applyAlignment="1">
      <alignment horizontal="center" vertical="center" textRotation="255" shrinkToFit="1"/>
    </xf>
    <xf numFmtId="0" fontId="19" fillId="0" borderId="86" xfId="0" applyFont="1" applyBorder="1" applyAlignment="1">
      <alignment horizontal="center" vertical="center" textRotation="255" shrinkToFit="1"/>
    </xf>
    <xf numFmtId="0" fontId="27" fillId="0" borderId="39" xfId="0" applyFont="1" applyBorder="1" applyAlignment="1">
      <alignment horizontal="center" vertical="center" shrinkToFit="1"/>
    </xf>
    <xf numFmtId="0" fontId="27" fillId="0" borderId="17" xfId="0" applyFont="1" applyBorder="1" applyAlignment="1">
      <alignment horizontal="center" vertical="center" shrinkToFit="1"/>
    </xf>
    <xf numFmtId="0" fontId="11" fillId="4" borderId="15" xfId="0" applyFont="1" applyFill="1" applyBorder="1" applyAlignment="1" applyProtection="1">
      <alignment horizontal="left" vertical="center" shrinkToFit="1"/>
      <protection locked="0"/>
    </xf>
    <xf numFmtId="0" fontId="11" fillId="4" borderId="24" xfId="0" applyFont="1" applyFill="1" applyBorder="1" applyAlignment="1" applyProtection="1">
      <alignment horizontal="left" vertical="center" shrinkToFit="1"/>
      <protection locked="0"/>
    </xf>
    <xf numFmtId="0" fontId="11" fillId="4" borderId="40" xfId="0" applyFont="1" applyFill="1" applyBorder="1" applyAlignment="1" applyProtection="1">
      <alignment horizontal="left" vertical="center" shrinkToFit="1"/>
      <protection locked="0"/>
    </xf>
    <xf numFmtId="0" fontId="28" fillId="0" borderId="28" xfId="0" applyFont="1" applyBorder="1" applyAlignment="1">
      <alignment horizontal="center" vertical="center" wrapText="1" shrinkToFit="1"/>
    </xf>
    <xf numFmtId="0" fontId="28" fillId="0" borderId="19" xfId="0" applyFont="1" applyBorder="1" applyAlignment="1">
      <alignment horizontal="center" vertical="center" shrinkToFit="1"/>
    </xf>
    <xf numFmtId="0" fontId="28" fillId="0" borderId="28" xfId="0" applyFont="1" applyBorder="1" applyAlignment="1">
      <alignment horizontal="center" vertical="center" shrinkToFit="1"/>
    </xf>
    <xf numFmtId="0" fontId="7" fillId="4" borderId="5" xfId="0" applyFont="1" applyFill="1" applyBorder="1" applyAlignment="1" applyProtection="1">
      <alignment horizontal="left" vertical="center" shrinkToFit="1"/>
      <protection locked="0"/>
    </xf>
    <xf numFmtId="0" fontId="7" fillId="4" borderId="1" xfId="0" applyFont="1" applyFill="1" applyBorder="1" applyAlignment="1" applyProtection="1">
      <alignment horizontal="left" vertical="center" shrinkToFit="1"/>
      <protection locked="0"/>
    </xf>
    <xf numFmtId="0" fontId="7" fillId="4" borderId="11" xfId="0" applyFont="1" applyFill="1" applyBorder="1" applyAlignment="1" applyProtection="1">
      <alignment horizontal="left" vertical="center" shrinkToFit="1"/>
      <protection locked="0"/>
    </xf>
    <xf numFmtId="0" fontId="7" fillId="4" borderId="16" xfId="0" applyFont="1" applyFill="1" applyBorder="1" applyAlignment="1" applyProtection="1">
      <alignment horizontal="left" vertical="center" shrinkToFit="1"/>
      <protection locked="0"/>
    </xf>
    <xf numFmtId="0" fontId="7" fillId="4" borderId="2" xfId="0" applyFont="1" applyFill="1" applyBorder="1" applyAlignment="1" applyProtection="1">
      <alignment horizontal="left" vertical="center" shrinkToFit="1"/>
      <protection locked="0"/>
    </xf>
    <xf numFmtId="0" fontId="7" fillId="4" borderId="7" xfId="0" applyFont="1" applyFill="1" applyBorder="1" applyAlignment="1" applyProtection="1">
      <alignment horizontal="left" vertical="center" shrinkToFit="1"/>
      <protection locked="0"/>
    </xf>
    <xf numFmtId="0" fontId="18" fillId="0" borderId="10" xfId="0" applyFont="1" applyBorder="1" applyAlignment="1">
      <alignment horizontal="center" vertical="center" wrapText="1" shrinkToFit="1"/>
    </xf>
    <xf numFmtId="0" fontId="18" fillId="0" borderId="11" xfId="0" applyFont="1" applyBorder="1" applyAlignment="1">
      <alignment horizontal="center" vertical="center" shrinkToFit="1"/>
    </xf>
    <xf numFmtId="0" fontId="18" fillId="0" borderId="72" xfId="0" applyFont="1" applyBorder="1" applyAlignment="1">
      <alignment horizontal="center" vertical="center" shrinkToFit="1"/>
    </xf>
    <xf numFmtId="0" fontId="18" fillId="0" borderId="7" xfId="0" applyFont="1" applyBorder="1" applyAlignment="1">
      <alignment horizontal="center" vertical="center" shrinkToFit="1"/>
    </xf>
    <xf numFmtId="0" fontId="25" fillId="0" borderId="1" xfId="0" applyFont="1" applyBorder="1" applyAlignment="1">
      <alignment horizontal="center" vertical="center" shrinkToFit="1"/>
    </xf>
    <xf numFmtId="0" fontId="9" fillId="4" borderId="1" xfId="0" applyFont="1" applyFill="1" applyBorder="1" applyAlignment="1" applyProtection="1">
      <alignment horizontal="center" vertical="center" shrinkToFit="1"/>
      <protection locked="0"/>
    </xf>
    <xf numFmtId="0" fontId="7" fillId="4" borderId="55" xfId="0" applyFont="1" applyFill="1" applyBorder="1" applyAlignment="1" applyProtection="1">
      <alignment horizontal="left" vertical="center" shrinkToFit="1"/>
      <protection locked="0"/>
    </xf>
    <xf numFmtId="0" fontId="7" fillId="4" borderId="72" xfId="0" applyFont="1" applyFill="1" applyBorder="1" applyAlignment="1" applyProtection="1">
      <alignment horizontal="left" vertical="center" shrinkToFit="1"/>
      <protection locked="0"/>
    </xf>
    <xf numFmtId="0" fontId="28" fillId="0" borderId="18" xfId="0" applyFont="1" applyBorder="1" applyAlignment="1">
      <alignment horizontal="center" vertical="center" shrinkToFit="1"/>
    </xf>
    <xf numFmtId="0" fontId="7" fillId="4" borderId="27" xfId="0" applyFont="1" applyFill="1" applyBorder="1" applyAlignment="1" applyProtection="1">
      <alignment horizontal="center" vertical="center" shrinkToFit="1"/>
      <protection locked="0"/>
    </xf>
    <xf numFmtId="0" fontId="7" fillId="4" borderId="28" xfId="0" applyFont="1" applyFill="1" applyBorder="1" applyAlignment="1" applyProtection="1">
      <alignment horizontal="center" vertical="center" shrinkToFit="1"/>
      <protection locked="0"/>
    </xf>
    <xf numFmtId="49" fontId="12" fillId="0" borderId="1" xfId="0" applyNumberFormat="1" applyFont="1" applyBorder="1" applyAlignment="1">
      <alignment horizontal="center" vertical="center" shrinkToFit="1"/>
    </xf>
    <xf numFmtId="0" fontId="30" fillId="0" borderId="10" xfId="0" applyFont="1" applyBorder="1" applyAlignment="1">
      <alignment horizontal="center" vertical="center" wrapText="1" shrinkToFit="1"/>
    </xf>
    <xf numFmtId="0" fontId="30" fillId="0" borderId="1" xfId="0" applyFont="1" applyBorder="1" applyAlignment="1">
      <alignment horizontal="center" vertical="center" shrinkToFit="1"/>
    </xf>
    <xf numFmtId="0" fontId="30" fillId="0" borderId="11"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7" xfId="0" applyFont="1" applyBorder="1" applyAlignment="1">
      <alignment horizontal="center" vertical="center" shrinkToFit="1"/>
    </xf>
    <xf numFmtId="0" fontId="20" fillId="4" borderId="5" xfId="0" applyFont="1" applyFill="1" applyBorder="1" applyAlignment="1">
      <alignment horizontal="left" vertical="center" shrinkToFit="1"/>
    </xf>
    <xf numFmtId="0" fontId="20" fillId="4" borderId="1" xfId="0" applyFont="1" applyFill="1" applyBorder="1" applyAlignment="1">
      <alignment horizontal="left" vertical="center" shrinkToFit="1"/>
    </xf>
    <xf numFmtId="0" fontId="20" fillId="4" borderId="11" xfId="0" applyFont="1" applyFill="1" applyBorder="1" applyAlignment="1">
      <alignment horizontal="left" vertical="center" shrinkToFit="1"/>
    </xf>
    <xf numFmtId="0" fontId="20" fillId="4" borderId="16" xfId="0" applyFont="1" applyFill="1" applyBorder="1" applyAlignment="1">
      <alignment horizontal="left" vertical="center" shrinkToFit="1"/>
    </xf>
    <xf numFmtId="0" fontId="20" fillId="4" borderId="2" xfId="0" applyFont="1" applyFill="1" applyBorder="1" applyAlignment="1">
      <alignment horizontal="left" vertical="center" shrinkToFit="1"/>
    </xf>
    <xf numFmtId="0" fontId="20" fillId="4" borderId="7" xfId="0" applyFont="1" applyFill="1" applyBorder="1" applyAlignment="1">
      <alignment horizontal="left" vertical="center" shrinkToFi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20" fillId="4" borderId="55" xfId="0" applyFont="1" applyFill="1" applyBorder="1" applyAlignment="1">
      <alignment horizontal="left" vertical="center" shrinkToFit="1"/>
    </xf>
    <xf numFmtId="0" fontId="20" fillId="4" borderId="0" xfId="0" applyFont="1" applyFill="1" applyAlignment="1">
      <alignment horizontal="left" vertical="center" shrinkToFit="1"/>
    </xf>
    <xf numFmtId="0" fontId="20" fillId="4" borderId="72" xfId="0" applyFont="1" applyFill="1" applyBorder="1" applyAlignment="1">
      <alignment horizontal="left" vertical="center" shrinkToFit="1"/>
    </xf>
    <xf numFmtId="0" fontId="20" fillId="4" borderId="56" xfId="0" applyFont="1" applyFill="1" applyBorder="1" applyAlignment="1">
      <alignment horizontal="left" vertical="center" shrinkToFit="1"/>
    </xf>
    <xf numFmtId="0" fontId="20" fillId="4" borderId="54" xfId="0" applyFont="1" applyFill="1" applyBorder="1" applyAlignment="1">
      <alignment horizontal="left" vertical="center" shrinkToFit="1"/>
    </xf>
    <xf numFmtId="0" fontId="20" fillId="4" borderId="57" xfId="0" applyFont="1" applyFill="1" applyBorder="1" applyAlignment="1">
      <alignment horizontal="left" vertical="center" shrinkToFit="1"/>
    </xf>
    <xf numFmtId="0" fontId="10" fillId="0" borderId="88" xfId="0" applyFont="1" applyBorder="1" applyAlignment="1" applyProtection="1">
      <alignment horizontal="center" vertical="center" textRotation="255" shrinkToFit="1"/>
      <protection locked="0"/>
    </xf>
    <xf numFmtId="0" fontId="10" fillId="0" borderId="23" xfId="0" applyFont="1" applyBorder="1" applyAlignment="1" applyProtection="1">
      <alignment horizontal="center" vertical="center" textRotation="255" shrinkToFit="1"/>
      <protection locked="0"/>
    </xf>
    <xf numFmtId="0" fontId="10" fillId="0" borderId="24" xfId="0" applyFont="1" applyBorder="1" applyAlignment="1" applyProtection="1">
      <alignment horizontal="center" vertical="center" textRotation="255" shrinkToFit="1"/>
      <protection locked="0"/>
    </xf>
    <xf numFmtId="0" fontId="7" fillId="5" borderId="89" xfId="0" applyFont="1" applyFill="1" applyBorder="1" applyAlignment="1" applyProtection="1">
      <alignment horizontal="center" vertical="center" shrinkToFit="1"/>
      <protection locked="0"/>
    </xf>
    <xf numFmtId="0" fontId="7" fillId="5" borderId="58" xfId="0" applyFont="1" applyFill="1" applyBorder="1" applyAlignment="1" applyProtection="1">
      <alignment horizontal="center" vertical="center" shrinkToFit="1"/>
      <protection locked="0"/>
    </xf>
    <xf numFmtId="0" fontId="7" fillId="5" borderId="71"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7" fillId="5" borderId="72" xfId="0" applyFont="1" applyFill="1" applyBorder="1" applyAlignment="1" applyProtection="1">
      <alignment horizontal="center" vertical="center" shrinkToFit="1"/>
      <protection locked="0"/>
    </xf>
    <xf numFmtId="0" fontId="7" fillId="5" borderId="7"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left" vertical="center" shrinkToFit="1"/>
      <protection locked="0"/>
    </xf>
    <xf numFmtId="0" fontId="7" fillId="4" borderId="15" xfId="0" applyFont="1" applyFill="1" applyBorder="1" applyAlignment="1" applyProtection="1">
      <alignment horizontal="left" vertical="center" shrinkToFit="1"/>
      <protection locked="0"/>
    </xf>
    <xf numFmtId="0" fontId="7" fillId="5" borderId="5" xfId="0" applyFont="1" applyFill="1" applyBorder="1" applyAlignment="1" applyProtection="1">
      <alignment horizontal="center" vertical="center" shrinkToFit="1"/>
      <protection locked="0"/>
    </xf>
    <xf numFmtId="0" fontId="7" fillId="5" borderId="1"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11" fillId="4" borderId="43" xfId="0" applyFont="1" applyFill="1" applyBorder="1" applyAlignment="1" applyProtection="1">
      <alignment horizontal="left" vertical="center" shrinkToFit="1"/>
      <protection locked="0"/>
    </xf>
    <xf numFmtId="0" fontId="11" fillId="4" borderId="44" xfId="0" applyFont="1" applyFill="1" applyBorder="1" applyAlignment="1" applyProtection="1">
      <alignment horizontal="left" vertical="center" shrinkToFit="1"/>
      <protection locked="0"/>
    </xf>
    <xf numFmtId="0" fontId="11" fillId="4" borderId="31" xfId="0" applyFont="1" applyFill="1" applyBorder="1" applyAlignment="1" applyProtection="1">
      <alignment horizontal="left" vertical="center" shrinkToFit="1"/>
      <protection locked="0"/>
    </xf>
    <xf numFmtId="0" fontId="19" fillId="0" borderId="11" xfId="0" applyFont="1" applyBorder="1" applyAlignment="1">
      <alignment horizontal="center" vertical="center" shrinkToFit="1"/>
    </xf>
    <xf numFmtId="0" fontId="19" fillId="0" borderId="7" xfId="0" applyFont="1" applyBorder="1" applyAlignment="1">
      <alignment horizontal="center" vertical="center" shrinkToFit="1"/>
    </xf>
    <xf numFmtId="0" fontId="13" fillId="5" borderId="5" xfId="0" applyFont="1" applyFill="1" applyBorder="1" applyAlignment="1" applyProtection="1">
      <alignment horizontal="center" vertical="center" shrinkToFit="1"/>
      <protection locked="0"/>
    </xf>
    <xf numFmtId="0" fontId="13" fillId="5" borderId="1" xfId="0" applyFont="1" applyFill="1" applyBorder="1" applyAlignment="1" applyProtection="1">
      <alignment horizontal="center" vertical="center" shrinkToFit="1"/>
      <protection locked="0"/>
    </xf>
    <xf numFmtId="0" fontId="13" fillId="5" borderId="11" xfId="0" applyFont="1" applyFill="1" applyBorder="1" applyAlignment="1" applyProtection="1">
      <alignment horizontal="center" vertical="center" shrinkToFit="1"/>
      <protection locked="0"/>
    </xf>
    <xf numFmtId="0" fontId="28" fillId="0" borderId="16" xfId="0" applyFont="1" applyBorder="1" applyAlignment="1">
      <alignment horizontal="center" vertical="center" shrinkToFit="1"/>
    </xf>
    <xf numFmtId="0" fontId="28" fillId="0" borderId="2" xfId="0" applyFont="1" applyBorder="1" applyAlignment="1">
      <alignment horizontal="center" vertical="center" shrinkToFit="1"/>
    </xf>
    <xf numFmtId="0" fontId="13" fillId="4" borderId="2" xfId="0" applyFont="1" applyFill="1" applyBorder="1" applyAlignment="1" applyProtection="1">
      <alignment horizontal="center" vertical="center" shrinkToFit="1"/>
      <protection locked="0"/>
    </xf>
    <xf numFmtId="0" fontId="29" fillId="4" borderId="2" xfId="0" applyFont="1" applyFill="1" applyBorder="1" applyAlignment="1">
      <alignment vertical="center" shrinkToFit="1"/>
    </xf>
    <xf numFmtId="0" fontId="28" fillId="0" borderId="10"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11" xfId="0" applyFont="1" applyBorder="1" applyAlignment="1">
      <alignment horizontal="center" vertical="center" shrinkToFit="1"/>
    </xf>
    <xf numFmtId="0" fontId="28" fillId="0" borderId="6" xfId="0" applyFont="1" applyBorder="1" applyAlignment="1">
      <alignment horizontal="center" vertical="center" shrinkToFit="1"/>
    </xf>
    <xf numFmtId="0" fontId="28" fillId="0" borderId="0" xfId="0" applyFont="1" applyAlignment="1">
      <alignment horizontal="center" vertical="center" shrinkToFit="1"/>
    </xf>
    <xf numFmtId="0" fontId="28" fillId="0" borderId="72"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7" xfId="0" applyFont="1" applyBorder="1" applyAlignment="1">
      <alignment horizontal="center" vertical="center" shrinkToFit="1"/>
    </xf>
    <xf numFmtId="0" fontId="7" fillId="4" borderId="33" xfId="0" applyFont="1" applyFill="1" applyBorder="1" applyAlignment="1" applyProtection="1">
      <alignment horizontal="center" vertical="center" shrinkToFit="1"/>
      <protection locked="0"/>
    </xf>
    <xf numFmtId="0" fontId="7" fillId="4" borderId="38" xfId="0" applyFont="1" applyFill="1" applyBorder="1" applyAlignment="1" applyProtection="1">
      <alignment horizontal="center" vertical="center" shrinkToFit="1"/>
      <protection locked="0"/>
    </xf>
    <xf numFmtId="0" fontId="7" fillId="4" borderId="29" xfId="0" applyFont="1" applyFill="1" applyBorder="1" applyAlignment="1" applyProtection="1">
      <alignment horizontal="center" vertical="center" shrinkToFit="1"/>
      <protection locked="0"/>
    </xf>
    <xf numFmtId="0" fontId="19" fillId="0" borderId="29" xfId="0" applyFont="1" applyBorder="1" applyAlignment="1">
      <alignment horizontal="center" vertical="center" shrinkToFit="1"/>
    </xf>
    <xf numFmtId="0" fontId="7" fillId="4" borderId="30" xfId="0" applyFont="1" applyFill="1" applyBorder="1" applyAlignment="1" applyProtection="1">
      <alignment horizontal="center" vertical="center" shrinkToFit="1"/>
      <protection locked="0"/>
    </xf>
    <xf numFmtId="0" fontId="28" fillId="0" borderId="30" xfId="0" applyFont="1" applyBorder="1" applyAlignment="1">
      <alignment horizontal="center" vertical="center" shrinkToFit="1"/>
    </xf>
    <xf numFmtId="0" fontId="28" fillId="0" borderId="37" xfId="0" applyFont="1" applyBorder="1" applyAlignment="1">
      <alignment horizontal="center" vertical="center" shrinkToFit="1"/>
    </xf>
    <xf numFmtId="0" fontId="19" fillId="0" borderId="45" xfId="0" applyFont="1" applyBorder="1" applyAlignment="1">
      <alignment horizontal="center" vertical="center" textRotation="255" shrinkToFit="1"/>
    </xf>
    <xf numFmtId="0" fontId="19" fillId="0" borderId="87" xfId="0" applyFont="1" applyBorder="1" applyAlignment="1">
      <alignment horizontal="center" vertical="center" textRotation="255" shrinkToFit="1"/>
    </xf>
    <xf numFmtId="49" fontId="7" fillId="4" borderId="27" xfId="0" applyNumberFormat="1" applyFont="1" applyFill="1" applyBorder="1" applyAlignment="1" applyProtection="1">
      <alignment horizontal="center" vertical="center" shrinkToFit="1"/>
      <protection locked="0"/>
    </xf>
    <xf numFmtId="49" fontId="9" fillId="4" borderId="1" xfId="0" applyNumberFormat="1" applyFont="1" applyFill="1" applyBorder="1" applyAlignment="1" applyProtection="1">
      <alignment horizontal="center" vertical="center" shrinkToFit="1"/>
      <protection locked="0"/>
    </xf>
    <xf numFmtId="49" fontId="7" fillId="4" borderId="28" xfId="0" applyNumberFormat="1" applyFont="1" applyFill="1" applyBorder="1" applyAlignment="1" applyProtection="1">
      <alignment horizontal="center" vertical="center" shrinkToFit="1"/>
      <protection locked="0"/>
    </xf>
    <xf numFmtId="0" fontId="30" fillId="0" borderId="18"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28" fillId="0" borderId="34" xfId="0" applyFont="1" applyBorder="1" applyAlignment="1">
      <alignment horizontal="center" vertical="center" shrinkToFit="1"/>
    </xf>
    <xf numFmtId="0" fontId="28" fillId="0" borderId="35" xfId="0" applyFont="1" applyBorder="1" applyAlignment="1">
      <alignment horizontal="center" vertical="center" shrinkToFit="1"/>
    </xf>
    <xf numFmtId="0" fontId="18" fillId="0" borderId="5" xfId="0" applyFont="1" applyBorder="1" applyAlignment="1">
      <alignment horizontal="center" vertical="center" shrinkToFit="1"/>
    </xf>
    <xf numFmtId="0" fontId="14" fillId="0" borderId="55" xfId="0" applyFont="1" applyBorder="1" applyAlignment="1">
      <alignment vertical="center" shrinkToFit="1"/>
    </xf>
    <xf numFmtId="0" fontId="24" fillId="0" borderId="16" xfId="0" applyFont="1" applyBorder="1" applyAlignment="1">
      <alignment vertical="center" shrinkToFit="1"/>
    </xf>
    <xf numFmtId="0" fontId="24" fillId="0" borderId="2" xfId="0" applyFont="1" applyBorder="1" applyAlignment="1">
      <alignment vertical="center" shrinkToFit="1"/>
    </xf>
    <xf numFmtId="0" fontId="24" fillId="0" borderId="0" xfId="0" applyFont="1" applyAlignment="1">
      <alignment vertical="center" shrinkToFit="1"/>
    </xf>
    <xf numFmtId="0" fontId="24" fillId="0" borderId="72" xfId="0" applyFont="1" applyBorder="1" applyAlignment="1">
      <alignment horizontal="center" vertical="center" shrinkToFit="1"/>
    </xf>
    <xf numFmtId="0" fontId="24" fillId="0" borderId="2" xfId="0" applyFont="1" applyBorder="1" applyAlignment="1">
      <alignment horizontal="center" vertical="center" shrinkToFit="1"/>
    </xf>
    <xf numFmtId="0" fontId="24" fillId="0" borderId="7" xfId="0" applyFont="1" applyBorder="1" applyAlignment="1">
      <alignment horizontal="center" vertical="center" shrinkToFit="1"/>
    </xf>
    <xf numFmtId="0" fontId="7" fillId="5" borderId="56" xfId="0" applyFont="1" applyFill="1" applyBorder="1" applyAlignment="1" applyProtection="1">
      <alignment horizontal="center" vertical="center" shrinkToFit="1"/>
      <protection locked="0"/>
    </xf>
    <xf numFmtId="0" fontId="7" fillId="5" borderId="54" xfId="0" applyFont="1" applyFill="1" applyBorder="1" applyAlignment="1" applyProtection="1">
      <alignment horizontal="center" vertical="center" shrinkToFit="1"/>
      <protection locked="0"/>
    </xf>
    <xf numFmtId="0" fontId="14" fillId="0" borderId="54" xfId="0" applyFont="1" applyBorder="1" applyAlignment="1">
      <alignment horizontal="center" vertical="center" shrinkToFit="1"/>
    </xf>
    <xf numFmtId="0" fontId="14" fillId="0" borderId="11" xfId="0" applyFont="1" applyBorder="1" applyAlignment="1">
      <alignment horizontal="center" vertical="center" shrinkToFit="1"/>
    </xf>
    <xf numFmtId="0" fontId="14" fillId="0" borderId="57" xfId="0" applyFont="1" applyBorder="1" applyAlignment="1">
      <alignment horizontal="center" vertical="center" shrinkToFit="1"/>
    </xf>
    <xf numFmtId="0" fontId="19" fillId="0" borderId="92" xfId="0" applyFont="1" applyBorder="1" applyAlignment="1">
      <alignment horizontal="center" vertical="center" shrinkToFit="1"/>
    </xf>
    <xf numFmtId="0" fontId="19" fillId="0" borderId="23" xfId="0" applyFont="1" applyBorder="1" applyAlignment="1">
      <alignment horizontal="center" vertical="center" shrinkToFit="1"/>
    </xf>
    <xf numFmtId="0" fontId="19" fillId="0" borderId="24" xfId="0" applyFont="1" applyBorder="1" applyAlignment="1">
      <alignment horizontal="center" vertical="center" shrinkToFit="1"/>
    </xf>
    <xf numFmtId="0" fontId="18" fillId="0" borderId="60" xfId="0" applyFont="1" applyBorder="1" applyAlignment="1">
      <alignment horizontal="center" shrinkToFit="1"/>
    </xf>
    <xf numFmtId="0" fontId="18" fillId="0" borderId="0" xfId="0" applyFont="1" applyAlignment="1">
      <alignment horizontal="left" shrinkToFit="1"/>
    </xf>
    <xf numFmtId="0" fontId="18" fillId="0" borderId="8" xfId="0" applyFont="1" applyBorder="1" applyAlignment="1">
      <alignment horizontal="left" shrinkToFit="1"/>
    </xf>
    <xf numFmtId="0" fontId="19" fillId="0" borderId="84" xfId="0" applyFont="1" applyBorder="1" applyAlignment="1">
      <alignment horizontal="center" vertical="center" shrinkToFit="1"/>
    </xf>
    <xf numFmtId="0" fontId="19" fillId="0" borderId="58" xfId="0" applyFont="1" applyBorder="1" applyAlignment="1">
      <alignment horizontal="center" vertical="center" shrinkToFit="1"/>
    </xf>
    <xf numFmtId="0" fontId="19" fillId="0" borderId="71"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6" xfId="0" applyFont="1" applyBorder="1" applyAlignment="1">
      <alignment horizontal="center" vertical="center" shrinkToFit="1"/>
    </xf>
    <xf numFmtId="0" fontId="19" fillId="0" borderId="70" xfId="0" applyFont="1" applyBorder="1" applyAlignment="1">
      <alignment horizontal="center" vertical="center" shrinkToFit="1"/>
    </xf>
    <xf numFmtId="0" fontId="19" fillId="0" borderId="68" xfId="0" applyFont="1" applyBorder="1" applyAlignment="1">
      <alignment horizontal="center" vertical="center" shrinkToFit="1"/>
    </xf>
    <xf numFmtId="0" fontId="7" fillId="3" borderId="58" xfId="0" applyFont="1" applyFill="1" applyBorder="1" applyAlignment="1" applyProtection="1">
      <alignment horizontal="center" vertical="center" shrinkToFit="1"/>
      <protection locked="0"/>
    </xf>
    <xf numFmtId="0" fontId="14" fillId="0" borderId="58" xfId="0" applyFont="1" applyBorder="1" applyAlignment="1">
      <alignment horizontal="center" vertical="center" shrinkToFit="1"/>
    </xf>
    <xf numFmtId="0" fontId="19" fillId="0" borderId="90" xfId="0" applyFont="1" applyBorder="1" applyAlignment="1">
      <alignment horizontal="center" vertical="center" shrinkToFit="1"/>
    </xf>
    <xf numFmtId="0" fontId="19" fillId="0" borderId="21" xfId="0" applyFont="1" applyBorder="1" applyAlignment="1">
      <alignment horizontal="center" vertical="center" shrinkToFit="1"/>
    </xf>
    <xf numFmtId="0" fontId="18" fillId="0" borderId="59" xfId="0"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91" xfId="0" applyFont="1" applyBorder="1" applyAlignment="1">
      <alignment horizontal="center" vertical="center" shrinkToFit="1"/>
    </xf>
    <xf numFmtId="0" fontId="18" fillId="0" borderId="62" xfId="0" applyFont="1" applyBorder="1" applyAlignment="1">
      <alignment horizontal="center" vertical="center" shrinkToFit="1"/>
    </xf>
    <xf numFmtId="0" fontId="18" fillId="0" borderId="8" xfId="0" applyFont="1" applyBorder="1" applyAlignment="1">
      <alignment horizontal="center" vertical="center" shrinkToFit="1"/>
    </xf>
    <xf numFmtId="0" fontId="37" fillId="0" borderId="0" xfId="1" applyFont="1" applyAlignment="1">
      <alignment horizontal="right" vertical="center" wrapText="1"/>
    </xf>
    <xf numFmtId="0" fontId="22" fillId="0" borderId="0" xfId="1" applyFont="1" applyAlignment="1">
      <alignment horizontal="left" vertical="center" wrapText="1"/>
    </xf>
    <xf numFmtId="0" fontId="22" fillId="0" borderId="0" xfId="1" applyFont="1" applyAlignment="1">
      <alignment horizontal="left" vertical="center"/>
    </xf>
    <xf numFmtId="0" fontId="22" fillId="0" borderId="0" xfId="1" applyFont="1" applyAlignment="1">
      <alignment horizontal="center" vertical="center"/>
    </xf>
    <xf numFmtId="0" fontId="66" fillId="0" borderId="0" xfId="1" applyFont="1" applyAlignment="1">
      <alignment horizontal="left" vertical="center" wrapText="1" shrinkToFit="1"/>
    </xf>
    <xf numFmtId="0" fontId="66" fillId="0" borderId="0" xfId="1" applyFont="1" applyAlignment="1">
      <alignment horizontal="left" vertical="center" shrinkToFit="1"/>
    </xf>
    <xf numFmtId="0" fontId="66" fillId="0" borderId="0" xfId="1" applyFont="1" applyAlignment="1">
      <alignment horizontal="center" vertical="center" shrinkToFit="1"/>
    </xf>
    <xf numFmtId="0" fontId="65" fillId="0" borderId="0" xfId="1" applyFont="1" applyAlignment="1">
      <alignment horizontal="center" vertical="center"/>
    </xf>
    <xf numFmtId="0" fontId="22" fillId="0" borderId="0" xfId="1" applyFont="1" applyAlignment="1">
      <alignment horizontal="distributed" vertical="center"/>
    </xf>
    <xf numFmtId="0" fontId="14" fillId="0" borderId="0" xfId="2" applyFont="1" applyAlignment="1">
      <alignment horizontal="left" vertical="top" wrapText="1"/>
    </xf>
    <xf numFmtId="0" fontId="46" fillId="0" borderId="0" xfId="2" applyFont="1" applyAlignment="1">
      <alignment horizontal="center" vertical="center"/>
    </xf>
    <xf numFmtId="0" fontId="14" fillId="0" borderId="0" xfId="2" applyFont="1" applyAlignment="1">
      <alignment horizontal="center" vertical="center" wrapText="1"/>
    </xf>
    <xf numFmtId="0" fontId="14" fillId="0" borderId="0" xfId="2" applyFont="1" applyAlignment="1">
      <alignment horizontal="left" vertical="center" wrapText="1"/>
    </xf>
    <xf numFmtId="178" fontId="51" fillId="0" borderId="0" xfId="2" applyNumberFormat="1" applyFont="1" applyAlignment="1">
      <alignment horizontal="left" vertical="center" wrapText="1"/>
    </xf>
    <xf numFmtId="178" fontId="52" fillId="0" borderId="0" xfId="2" applyNumberFormat="1" applyFont="1" applyAlignment="1">
      <alignment horizontal="right" vertical="center"/>
    </xf>
    <xf numFmtId="0" fontId="14" fillId="0" borderId="0" xfId="2" applyFont="1" applyAlignment="1">
      <alignment horizontal="right" vertical="center" wrapText="1"/>
    </xf>
    <xf numFmtId="178" fontId="51" fillId="0" borderId="0" xfId="2" applyNumberFormat="1" applyFont="1" applyAlignment="1">
      <alignment horizontal="left" vertical="center" shrinkToFit="1"/>
    </xf>
    <xf numFmtId="0" fontId="10" fillId="0" borderId="0" xfId="2" applyFont="1">
      <alignment vertical="center"/>
    </xf>
    <xf numFmtId="0" fontId="43" fillId="0" borderId="0" xfId="2" applyFont="1">
      <alignment vertical="center"/>
    </xf>
    <xf numFmtId="0" fontId="10" fillId="0" borderId="0" xfId="2" applyFont="1" applyAlignment="1">
      <alignment horizontal="left" vertical="center"/>
    </xf>
    <xf numFmtId="0" fontId="43" fillId="0" borderId="0" xfId="2" applyFont="1" applyAlignment="1">
      <alignment horizontal="left" vertical="center"/>
    </xf>
    <xf numFmtId="0" fontId="37" fillId="0" borderId="0" xfId="2" applyFont="1">
      <alignment vertical="center"/>
    </xf>
    <xf numFmtId="0" fontId="14" fillId="0" borderId="0" xfId="2" applyFont="1" applyAlignment="1">
      <alignment horizontal="center" vertical="center"/>
    </xf>
    <xf numFmtId="0" fontId="14" fillId="0" borderId="0" xfId="0" applyFont="1" applyAlignment="1">
      <alignment horizontal="distributed" vertical="center"/>
    </xf>
    <xf numFmtId="0" fontId="39" fillId="0" borderId="0" xfId="2" applyFont="1" applyAlignment="1">
      <alignment horizontal="center" vertical="center"/>
    </xf>
    <xf numFmtId="0" fontId="41" fillId="0" borderId="0" xfId="2" applyFont="1">
      <alignment vertical="center"/>
    </xf>
    <xf numFmtId="0" fontId="44" fillId="0" borderId="0" xfId="0" applyFont="1">
      <alignment vertical="center"/>
    </xf>
    <xf numFmtId="0" fontId="10" fillId="0" borderId="0" xfId="2" applyFont="1" applyAlignment="1">
      <alignment horizontal="distributed" vertical="center"/>
    </xf>
    <xf numFmtId="0" fontId="43" fillId="0" borderId="0" xfId="0" applyFont="1" applyAlignment="1">
      <alignment horizontal="center" vertical="center"/>
    </xf>
    <xf numFmtId="0" fontId="10" fillId="0" borderId="0" xfId="2" applyFont="1" applyAlignment="1">
      <alignment horizontal="center" vertical="center"/>
    </xf>
    <xf numFmtId="49" fontId="43" fillId="0" borderId="0" xfId="0" applyNumberFormat="1" applyFont="1" applyAlignment="1">
      <alignment horizontal="center" vertical="center"/>
    </xf>
    <xf numFmtId="0" fontId="44" fillId="0" borderId="0" xfId="0" applyFont="1" applyAlignment="1">
      <alignment horizontal="center" vertical="center"/>
    </xf>
    <xf numFmtId="0" fontId="43" fillId="0" borderId="0" xfId="0" applyFont="1" applyAlignment="1">
      <alignment horizontal="right" vertical="center"/>
    </xf>
    <xf numFmtId="0" fontId="44" fillId="0" borderId="0" xfId="0" applyFont="1" applyAlignment="1">
      <alignment horizontal="right" vertical="center"/>
    </xf>
    <xf numFmtId="0" fontId="10" fillId="0" borderId="0" xfId="2" applyFont="1" applyAlignment="1">
      <alignment horizontal="distributed" vertical="center" wrapText="1"/>
    </xf>
    <xf numFmtId="0" fontId="10" fillId="0" borderId="0" xfId="2" applyFont="1" applyAlignment="1">
      <alignment horizontal="center" vertical="top" wrapText="1"/>
    </xf>
    <xf numFmtId="0" fontId="43" fillId="0" borderId="0" xfId="0" applyFont="1" applyAlignment="1">
      <alignment horizontal="center" vertical="top" wrapText="1"/>
    </xf>
    <xf numFmtId="0" fontId="14" fillId="0" borderId="0" xfId="0" applyFont="1">
      <alignment vertical="center"/>
    </xf>
    <xf numFmtId="0" fontId="43" fillId="0" borderId="0" xfId="2" applyFont="1" applyAlignment="1">
      <alignment horizontal="left" vertical="center" shrinkToFit="1"/>
    </xf>
    <xf numFmtId="0" fontId="10" fillId="0" borderId="0" xfId="2" applyFont="1" applyAlignment="1">
      <alignment horizontal="right" vertical="center"/>
    </xf>
    <xf numFmtId="0" fontId="43" fillId="0" borderId="0" xfId="0" applyFont="1" applyAlignment="1">
      <alignment horizontal="left" vertical="center" wrapText="1"/>
    </xf>
    <xf numFmtId="0" fontId="10" fillId="0" borderId="0" xfId="2" applyFont="1" applyAlignment="1">
      <alignment horizontal="center" vertical="center" wrapText="1"/>
    </xf>
    <xf numFmtId="0" fontId="10" fillId="0" borderId="0" xfId="2" applyFont="1" applyAlignment="1">
      <alignment horizontal="distributed" vertical="center" shrinkToFit="1"/>
    </xf>
    <xf numFmtId="0" fontId="10" fillId="7" borderId="0" xfId="0" applyFont="1" applyFill="1" applyAlignment="1">
      <alignment horizontal="left" vertical="center" wrapText="1"/>
    </xf>
    <xf numFmtId="0" fontId="10" fillId="7" borderId="0" xfId="0" applyFont="1" applyFill="1" applyAlignment="1">
      <alignment horizontal="left" vertical="center" shrinkToFit="1"/>
    </xf>
    <xf numFmtId="0" fontId="39" fillId="0" borderId="93" xfId="2" applyFont="1" applyBorder="1" applyAlignment="1">
      <alignment horizontal="center" vertical="center"/>
    </xf>
    <xf numFmtId="0" fontId="10" fillId="7" borderId="0" xfId="0" applyFont="1" applyFill="1" applyAlignment="1">
      <alignment horizontal="center" vertical="center"/>
    </xf>
    <xf numFmtId="0" fontId="44" fillId="7" borderId="0" xfId="0" applyFont="1" applyFill="1" applyAlignment="1">
      <alignment horizontal="center" vertical="center"/>
    </xf>
    <xf numFmtId="0" fontId="44" fillId="7" borderId="0" xfId="0" applyFont="1" applyFill="1">
      <alignment vertical="center"/>
    </xf>
    <xf numFmtId="0" fontId="10" fillId="7" borderId="0" xfId="0" applyFont="1" applyFill="1" applyAlignment="1">
      <alignment horizontal="right" vertical="center"/>
    </xf>
    <xf numFmtId="0" fontId="44" fillId="7" borderId="0" xfId="0" applyFont="1" applyFill="1" applyAlignment="1">
      <alignment horizontal="right" vertical="center"/>
    </xf>
    <xf numFmtId="0" fontId="0" fillId="0" borderId="0" xfId="0" applyAlignment="1">
      <alignment horizontal="left" vertical="center"/>
    </xf>
    <xf numFmtId="0" fontId="0" fillId="7" borderId="0" xfId="0" applyFill="1" applyAlignment="1">
      <alignment horizontal="center" vertical="center"/>
    </xf>
    <xf numFmtId="0" fontId="0" fillId="0" borderId="0" xfId="0" applyAlignment="1">
      <alignment horizontal="center" vertical="center"/>
    </xf>
    <xf numFmtId="0" fontId="10" fillId="7" borderId="0" xfId="0" applyFont="1" applyFill="1" applyAlignment="1" applyProtection="1">
      <alignment horizontal="left" vertical="center" wrapText="1"/>
      <protection locked="0"/>
    </xf>
    <xf numFmtId="3" fontId="10" fillId="7" borderId="0" xfId="0" applyNumberFormat="1" applyFont="1" applyFill="1" applyAlignment="1" applyProtection="1">
      <alignment horizontal="center" vertical="center"/>
      <protection locked="0"/>
    </xf>
    <xf numFmtId="0" fontId="0" fillId="7" borderId="0" xfId="0" applyFill="1" applyAlignment="1" applyProtection="1">
      <alignment horizontal="center" vertical="center"/>
      <protection locked="0"/>
    </xf>
    <xf numFmtId="0" fontId="10" fillId="0" borderId="94" xfId="2" applyFont="1" applyBorder="1" applyAlignment="1">
      <alignment horizontal="center" vertical="center" wrapText="1"/>
    </xf>
    <xf numFmtId="0" fontId="10" fillId="7" borderId="0" xfId="0" applyFont="1" applyFill="1" applyAlignment="1" applyProtection="1">
      <alignment horizontal="center" vertical="center"/>
      <protection locked="0"/>
    </xf>
    <xf numFmtId="0" fontId="44" fillId="7" borderId="0" xfId="0" applyFont="1" applyFill="1" applyAlignment="1" applyProtection="1">
      <alignment horizontal="center" vertical="center"/>
      <protection locked="0"/>
    </xf>
    <xf numFmtId="49" fontId="10" fillId="7" borderId="0" xfId="0" applyNumberFormat="1" applyFont="1" applyFill="1" applyAlignment="1" applyProtection="1">
      <alignment horizontal="center" vertical="center"/>
      <protection locked="0"/>
    </xf>
    <xf numFmtId="0" fontId="44" fillId="7" borderId="0" xfId="0" applyFont="1" applyFill="1" applyProtection="1">
      <alignment vertical="center"/>
      <protection locked="0"/>
    </xf>
    <xf numFmtId="0" fontId="10" fillId="7" borderId="0" xfId="0" applyFont="1" applyFill="1" applyAlignment="1" applyProtection="1">
      <alignment horizontal="right" vertical="center"/>
      <protection locked="0"/>
    </xf>
    <xf numFmtId="0" fontId="44" fillId="7" borderId="0" xfId="0" applyFont="1" applyFill="1" applyAlignment="1" applyProtection="1">
      <alignment horizontal="right" vertical="center"/>
      <protection locked="0"/>
    </xf>
    <xf numFmtId="0" fontId="10" fillId="0" borderId="95" xfId="2" applyFont="1" applyBorder="1" applyAlignment="1">
      <alignment horizontal="center" vertical="center"/>
    </xf>
    <xf numFmtId="0" fontId="10" fillId="0" borderId="95" xfId="2" applyFont="1" applyBorder="1" applyAlignment="1">
      <alignment horizontal="center" vertical="center" shrinkToFit="1"/>
    </xf>
    <xf numFmtId="0" fontId="10" fillId="0" borderId="95" xfId="2" applyFont="1" applyBorder="1" applyAlignment="1">
      <alignment horizontal="center" vertical="center" wrapText="1"/>
    </xf>
    <xf numFmtId="0" fontId="55" fillId="0" borderId="54" xfId="9" applyFont="1" applyBorder="1" applyAlignment="1">
      <alignment horizontal="center" wrapText="1"/>
    </xf>
    <xf numFmtId="0" fontId="57" fillId="0" borderId="54" xfId="9" applyFont="1" applyBorder="1" applyAlignment="1">
      <alignment horizontal="right" wrapText="1"/>
    </xf>
    <xf numFmtId="0" fontId="58" fillId="0" borderId="54" xfId="9" applyFont="1" applyBorder="1" applyAlignment="1">
      <alignment horizontal="right" wrapText="1"/>
    </xf>
    <xf numFmtId="0" fontId="19" fillId="0" borderId="69" xfId="9" applyFont="1" applyBorder="1" applyAlignment="1">
      <alignment horizontal="center" vertical="center" wrapText="1"/>
    </xf>
    <xf numFmtId="0" fontId="17" fillId="0" borderId="43" xfId="9" applyFont="1" applyBorder="1" applyAlignment="1">
      <alignment horizontal="left" vertical="center" wrapText="1"/>
    </xf>
    <xf numFmtId="0" fontId="17" fillId="0" borderId="44" xfId="9" applyFont="1" applyBorder="1" applyAlignment="1">
      <alignment horizontal="left" vertical="center" wrapText="1"/>
    </xf>
    <xf numFmtId="0" fontId="58" fillId="0" borderId="38" xfId="9" applyFont="1" applyBorder="1" applyAlignment="1">
      <alignment horizontal="left" vertical="center" wrapText="1"/>
    </xf>
    <xf numFmtId="0" fontId="58" fillId="0" borderId="29" xfId="9" applyFont="1" applyBorder="1" applyAlignment="1">
      <alignment horizontal="left" vertical="center" wrapText="1"/>
    </xf>
    <xf numFmtId="0" fontId="19" fillId="0" borderId="99" xfId="9" applyFont="1" applyBorder="1" applyAlignment="1">
      <alignment horizontal="center" vertical="center"/>
    </xf>
    <xf numFmtId="0" fontId="19" fillId="0" borderId="100" xfId="9" applyFont="1" applyBorder="1" applyAlignment="1">
      <alignment horizontal="center" vertical="center"/>
    </xf>
    <xf numFmtId="0" fontId="19" fillId="0" borderId="101" xfId="9" applyFont="1" applyBorder="1" applyAlignment="1">
      <alignment horizontal="center" vertical="center"/>
    </xf>
    <xf numFmtId="0" fontId="19" fillId="0" borderId="99" xfId="9" applyFont="1" applyBorder="1" applyAlignment="1">
      <alignment horizontal="left" vertical="center" wrapText="1"/>
    </xf>
    <xf numFmtId="0" fontId="19" fillId="0" borderId="101" xfId="9" applyFont="1" applyBorder="1" applyAlignment="1">
      <alignment horizontal="left" vertical="center" wrapText="1"/>
    </xf>
    <xf numFmtId="0" fontId="28" fillId="0" borderId="69" xfId="9" applyFont="1" applyBorder="1" applyAlignment="1">
      <alignment horizontal="justify" vertical="center" wrapText="1"/>
    </xf>
    <xf numFmtId="0" fontId="19" fillId="0" borderId="70" xfId="9" applyFont="1" applyBorder="1" applyAlignment="1">
      <alignment horizontal="left" vertical="center" wrapText="1"/>
    </xf>
    <xf numFmtId="0" fontId="19" fillId="0" borderId="58" xfId="9" applyFont="1" applyBorder="1" applyAlignment="1">
      <alignment horizontal="left" vertical="center" wrapText="1"/>
    </xf>
    <xf numFmtId="0" fontId="19" fillId="0" borderId="71" xfId="9" applyFont="1" applyBorder="1" applyAlignment="1">
      <alignment horizontal="left" vertical="center" wrapText="1"/>
    </xf>
    <xf numFmtId="0" fontId="19" fillId="0" borderId="55" xfId="9" applyFont="1" applyBorder="1" applyAlignment="1">
      <alignment horizontal="center" vertical="top" wrapText="1"/>
    </xf>
    <xf numFmtId="0" fontId="19" fillId="0" borderId="0" xfId="9" applyFont="1" applyAlignment="1">
      <alignment horizontal="center" vertical="top" wrapText="1"/>
    </xf>
    <xf numFmtId="0" fontId="19" fillId="0" borderId="72" xfId="9" applyFont="1" applyBorder="1" applyAlignment="1">
      <alignment horizontal="center" vertical="top" wrapText="1"/>
    </xf>
    <xf numFmtId="0" fontId="17" fillId="0" borderId="56" xfId="9" applyFont="1" applyBorder="1" applyAlignment="1">
      <alignment horizontal="center" wrapText="1"/>
    </xf>
    <xf numFmtId="0" fontId="17" fillId="0" borderId="54" xfId="9" applyFont="1" applyBorder="1" applyAlignment="1">
      <alignment horizontal="center" wrapText="1"/>
    </xf>
    <xf numFmtId="0" fontId="19" fillId="0" borderId="99" xfId="9" applyFont="1" applyBorder="1" applyAlignment="1">
      <alignment horizontal="center" vertical="center" wrapText="1"/>
    </xf>
    <xf numFmtId="0" fontId="19" fillId="0" borderId="101" xfId="9" applyFont="1" applyBorder="1" applyAlignment="1">
      <alignment horizontal="center" vertical="center" wrapText="1"/>
    </xf>
    <xf numFmtId="0" fontId="19" fillId="0" borderId="100" xfId="9" applyFont="1" applyBorder="1" applyAlignment="1">
      <alignment horizontal="center" vertical="center" wrapText="1"/>
    </xf>
    <xf numFmtId="0" fontId="57" fillId="0" borderId="69" xfId="9" applyFont="1" applyBorder="1" applyAlignment="1">
      <alignment horizontal="justify" vertical="center" wrapText="1"/>
    </xf>
    <xf numFmtId="0" fontId="58" fillId="0" borderId="69" xfId="9" applyFont="1" applyBorder="1" applyAlignment="1">
      <alignment horizontal="justify" vertical="center" wrapText="1"/>
    </xf>
    <xf numFmtId="0" fontId="57" fillId="0" borderId="99" xfId="9" applyFont="1" applyBorder="1" applyAlignment="1">
      <alignment horizontal="left" vertical="center" wrapText="1"/>
    </xf>
    <xf numFmtId="0" fontId="57" fillId="0" borderId="100" xfId="9" applyFont="1" applyBorder="1" applyAlignment="1">
      <alignment horizontal="left" vertical="center" wrapText="1"/>
    </xf>
    <xf numFmtId="0" fontId="57" fillId="0" borderId="101" xfId="9" applyFont="1" applyBorder="1" applyAlignment="1">
      <alignment horizontal="left" vertical="center" wrapText="1"/>
    </xf>
    <xf numFmtId="0" fontId="58" fillId="0" borderId="99" xfId="9" applyFont="1" applyBorder="1" applyAlignment="1">
      <alignment horizontal="center" vertical="top" wrapText="1"/>
    </xf>
    <xf numFmtId="0" fontId="58" fillId="0" borderId="101" xfId="9" applyFont="1" applyBorder="1" applyAlignment="1">
      <alignment horizontal="center" vertical="top" wrapText="1"/>
    </xf>
    <xf numFmtId="0" fontId="58" fillId="0" borderId="100" xfId="9" applyFont="1" applyBorder="1" applyAlignment="1">
      <alignment horizontal="center" vertical="top" wrapText="1"/>
    </xf>
    <xf numFmtId="0" fontId="58" fillId="0" borderId="99" xfId="9" applyFont="1" applyBorder="1" applyAlignment="1">
      <alignment horizontal="center" vertical="center" wrapText="1"/>
    </xf>
    <xf numFmtId="0" fontId="19" fillId="0" borderId="103" xfId="9" applyFont="1" applyBorder="1" applyAlignment="1">
      <alignment horizontal="center" vertical="center" wrapText="1"/>
    </xf>
    <xf numFmtId="0" fontId="19" fillId="0" borderId="104" xfId="9" applyFont="1" applyBorder="1" applyAlignment="1">
      <alignment horizontal="center" vertical="center" wrapText="1"/>
    </xf>
    <xf numFmtId="0" fontId="19" fillId="0" borderId="105" xfId="9" applyFont="1" applyBorder="1" applyAlignment="1">
      <alignment horizontal="center" vertical="center" wrapText="1"/>
    </xf>
    <xf numFmtId="0" fontId="58" fillId="0" borderId="107" xfId="9" applyFont="1" applyBorder="1" applyAlignment="1">
      <alignment horizontal="center" vertical="top" wrapText="1"/>
    </xf>
    <xf numFmtId="0" fontId="58" fillId="0" borderId="108" xfId="9" applyFont="1" applyBorder="1" applyAlignment="1">
      <alignment horizontal="center" vertical="top" wrapText="1"/>
    </xf>
    <xf numFmtId="0" fontId="58" fillId="0" borderId="56" xfId="9" applyFont="1" applyBorder="1" applyAlignment="1">
      <alignment horizontal="center" vertical="top" wrapText="1"/>
    </xf>
    <xf numFmtId="0" fontId="58" fillId="0" borderId="54" xfId="9" applyFont="1" applyBorder="1" applyAlignment="1">
      <alignment horizontal="center" vertical="top" wrapText="1"/>
    </xf>
    <xf numFmtId="0" fontId="58" fillId="0" borderId="57" xfId="9" applyFont="1" applyBorder="1" applyAlignment="1">
      <alignment horizontal="center" vertical="top" wrapText="1"/>
    </xf>
    <xf numFmtId="0" fontId="19" fillId="0" borderId="100" xfId="9" applyFont="1" applyBorder="1" applyAlignment="1">
      <alignment horizontal="left" vertical="center" wrapText="1"/>
    </xf>
    <xf numFmtId="0" fontId="22" fillId="0" borderId="70" xfId="9" applyFont="1" applyBorder="1" applyAlignment="1">
      <alignment horizontal="center" vertical="center" wrapText="1"/>
    </xf>
    <xf numFmtId="0" fontId="22" fillId="0" borderId="5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56" xfId="9" applyFont="1" applyBorder="1" applyAlignment="1">
      <alignment horizontal="center" vertical="center" wrapText="1"/>
    </xf>
    <xf numFmtId="0" fontId="22" fillId="0" borderId="54" xfId="9" applyFont="1" applyBorder="1" applyAlignment="1">
      <alignment horizontal="center" vertical="center" wrapText="1"/>
    </xf>
    <xf numFmtId="0" fontId="22" fillId="0" borderId="57" xfId="9" applyFont="1" applyBorder="1" applyAlignment="1">
      <alignment horizontal="center" vertical="center" wrapText="1"/>
    </xf>
    <xf numFmtId="0" fontId="28" fillId="0" borderId="0" xfId="9" applyFont="1" applyAlignment="1">
      <alignment horizontal="center" vertical="center" wrapText="1"/>
    </xf>
    <xf numFmtId="0" fontId="58" fillId="0" borderId="69" xfId="9" applyFont="1" applyBorder="1" applyAlignment="1">
      <alignment horizontal="center" vertical="center" wrapText="1"/>
    </xf>
    <xf numFmtId="0" fontId="19" fillId="0" borderId="69" xfId="9" applyFont="1" applyBorder="1" applyAlignment="1">
      <alignment horizontal="center" vertical="center"/>
    </xf>
    <xf numFmtId="0" fontId="19" fillId="0" borderId="69" xfId="9" applyFont="1" applyBorder="1" applyAlignment="1">
      <alignment horizontal="left" vertical="center" wrapText="1"/>
    </xf>
    <xf numFmtId="0" fontId="58" fillId="0" borderId="109" xfId="9" applyFont="1" applyBorder="1" applyAlignment="1">
      <alignment horizontal="center" vertical="top" wrapText="1"/>
    </xf>
    <xf numFmtId="0" fontId="19" fillId="0" borderId="107" xfId="9" applyFont="1" applyBorder="1" applyAlignment="1">
      <alignment horizontal="left" vertical="center" wrapText="1"/>
    </xf>
    <xf numFmtId="0" fontId="19" fillId="0" borderId="109" xfId="9" applyFont="1" applyBorder="1" applyAlignment="1">
      <alignment horizontal="left" vertical="center" wrapText="1"/>
    </xf>
    <xf numFmtId="0" fontId="19" fillId="0" borderId="108" xfId="9" applyFont="1" applyBorder="1" applyAlignment="1">
      <alignment horizontal="left" vertical="center" wrapText="1"/>
    </xf>
    <xf numFmtId="0" fontId="19" fillId="0" borderId="56" xfId="9" applyFont="1" applyBorder="1" applyAlignment="1">
      <alignment horizontal="center" vertical="center" wrapText="1"/>
    </xf>
    <xf numFmtId="0" fontId="19" fillId="0" borderId="54" xfId="9" applyFont="1" applyBorder="1" applyAlignment="1">
      <alignment horizontal="center" vertical="center" wrapText="1"/>
    </xf>
    <xf numFmtId="0" fontId="19" fillId="0" borderId="54" xfId="9" applyFont="1" applyBorder="1" applyAlignment="1">
      <alignment horizontal="left" vertical="center" wrapText="1"/>
    </xf>
    <xf numFmtId="0" fontId="19" fillId="0" borderId="57" xfId="9" applyFont="1" applyBorder="1" applyAlignment="1">
      <alignment horizontal="left" vertical="center" wrapText="1"/>
    </xf>
    <xf numFmtId="0" fontId="19" fillId="0" borderId="70" xfId="9" applyFont="1" applyBorder="1" applyAlignment="1">
      <alignment horizontal="right" vertical="center" wrapText="1"/>
    </xf>
    <xf numFmtId="0" fontId="19" fillId="0" borderId="58" xfId="9" applyFont="1" applyBorder="1" applyAlignment="1">
      <alignment horizontal="right" vertical="center" wrapText="1"/>
    </xf>
    <xf numFmtId="0" fontId="19" fillId="0" borderId="71" xfId="9" applyFont="1" applyBorder="1" applyAlignment="1">
      <alignment horizontal="right" vertical="center" wrapText="1"/>
    </xf>
    <xf numFmtId="0" fontId="62" fillId="0" borderId="70" xfId="9" applyFont="1" applyBorder="1" applyAlignment="1">
      <alignment horizontal="center" vertical="center" wrapText="1"/>
    </xf>
    <xf numFmtId="0" fontId="62" fillId="0" borderId="58" xfId="9" applyFont="1" applyBorder="1" applyAlignment="1">
      <alignment horizontal="center" vertical="center" wrapText="1"/>
    </xf>
    <xf numFmtId="0" fontId="62" fillId="0" borderId="71" xfId="9" applyFont="1" applyBorder="1" applyAlignment="1">
      <alignment horizontal="center" vertical="center" wrapText="1"/>
    </xf>
    <xf numFmtId="0" fontId="62" fillId="0" borderId="56" xfId="9" applyFont="1" applyBorder="1" applyAlignment="1">
      <alignment horizontal="center" vertical="center" wrapText="1"/>
    </xf>
    <xf numFmtId="0" fontId="62" fillId="0" borderId="54" xfId="9" applyFont="1" applyBorder="1" applyAlignment="1">
      <alignment horizontal="center" vertical="center" wrapText="1"/>
    </xf>
    <xf numFmtId="0" fontId="62" fillId="0" borderId="57" xfId="9" applyFont="1" applyBorder="1" applyAlignment="1">
      <alignment horizontal="center" vertical="center" wrapText="1"/>
    </xf>
    <xf numFmtId="0" fontId="61" fillId="0" borderId="54" xfId="9" applyFont="1" applyBorder="1" applyAlignment="1">
      <alignment horizontal="center" vertical="center" wrapText="1"/>
    </xf>
    <xf numFmtId="0" fontId="58" fillId="0" borderId="69" xfId="9" applyFont="1" applyBorder="1" applyAlignment="1">
      <alignment vertical="top" wrapText="1"/>
    </xf>
    <xf numFmtId="0" fontId="58" fillId="0" borderId="70" xfId="9" applyFont="1" applyBorder="1" applyAlignment="1">
      <alignment horizontal="center" vertical="top" wrapText="1"/>
    </xf>
    <xf numFmtId="0" fontId="58" fillId="0" borderId="58" xfId="9" applyFont="1" applyBorder="1" applyAlignment="1">
      <alignment horizontal="center" vertical="top" wrapText="1"/>
    </xf>
    <xf numFmtId="0" fontId="57" fillId="0" borderId="71" xfId="9" applyFont="1" applyBorder="1" applyAlignment="1">
      <alignment horizontal="center" vertical="center" wrapText="1"/>
    </xf>
    <xf numFmtId="0" fontId="58" fillId="0" borderId="57" xfId="9" applyFont="1" applyBorder="1" applyAlignment="1">
      <alignment horizontal="center" vertical="center" wrapText="1"/>
    </xf>
    <xf numFmtId="0" fontId="19" fillId="0" borderId="70" xfId="9" applyFont="1" applyBorder="1" applyAlignment="1">
      <alignment horizontal="left" vertical="top" wrapText="1"/>
    </xf>
    <xf numFmtId="0" fontId="19" fillId="0" borderId="58" xfId="9" applyFont="1" applyBorder="1" applyAlignment="1">
      <alignment horizontal="left" vertical="top" wrapText="1"/>
    </xf>
    <xf numFmtId="0" fontId="63" fillId="0" borderId="69" xfId="9" applyFont="1" applyBorder="1" applyAlignment="1">
      <alignment horizontal="center" vertical="top" wrapText="1"/>
    </xf>
    <xf numFmtId="0" fontId="63" fillId="0" borderId="110" xfId="9" applyFont="1" applyBorder="1" applyAlignment="1">
      <alignment horizontal="center" vertical="top" wrapText="1"/>
    </xf>
    <xf numFmtId="0" fontId="63" fillId="0" borderId="111" xfId="9" applyFont="1" applyBorder="1" applyAlignment="1">
      <alignment horizontal="center" vertical="top" wrapText="1"/>
    </xf>
    <xf numFmtId="0" fontId="63" fillId="0" borderId="106" xfId="9" applyFont="1" applyBorder="1" applyAlignment="1">
      <alignment horizontal="center" vertical="top" wrapText="1"/>
    </xf>
    <xf numFmtId="0" fontId="62" fillId="0" borderId="69" xfId="9" applyFont="1" applyBorder="1" applyAlignment="1">
      <alignment horizontal="center" vertical="center" wrapText="1"/>
    </xf>
    <xf numFmtId="0" fontId="64" fillId="0" borderId="102" xfId="9" applyFont="1" applyBorder="1" applyAlignment="1">
      <alignment horizontal="center" vertical="center" wrapText="1"/>
    </xf>
  </cellXfs>
  <cellStyles count="10">
    <cellStyle name="標準" xfId="0" builtinId="0"/>
    <cellStyle name="標準 2" xfId="1" xr:uid="{00000000-0005-0000-0000-000001000000}"/>
    <cellStyle name="標準 2 2" xfId="2" xr:uid="{00000000-0005-0000-0000-000002000000}"/>
    <cellStyle name="標準 3" xfId="3" xr:uid="{00000000-0005-0000-0000-000003000000}"/>
    <cellStyle name="標準 4" xfId="4" xr:uid="{00000000-0005-0000-0000-000004000000}"/>
    <cellStyle name="標準 5" xfId="7" xr:uid="{5364E87A-135C-424A-86F2-DA6805115198}"/>
    <cellStyle name="標準 6" xfId="8" xr:uid="{4AEF3804-5800-4FBC-BDE5-84FFEC083808}"/>
    <cellStyle name="標準 6 2" xfId="9" xr:uid="{95D5653C-95CE-4F13-8345-D23A91FDE68C}"/>
    <cellStyle name="良い 2" xfId="5" xr:uid="{00000000-0005-0000-0000-000006000000}"/>
    <cellStyle name="良い 2 2" xfId="6" xr:uid="{00000000-0005-0000-0000-000007000000}"/>
  </cellStyles>
  <dxfs count="1">
    <dxf>
      <numFmt numFmtId="179" formatCode="&quot;令和元年&quot;m&quot;月&quot;d&quot;日&quot;;@"/>
    </dxf>
  </dxfs>
  <tableStyles count="0" defaultTableStyle="TableStyleMedium2" defaultPivotStyle="PivotStyleLight16"/>
  <colors>
    <mruColors>
      <color rgb="FFCCFFCC"/>
      <color rgb="FFB0C979"/>
      <color rgb="FF96B7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E18" lockText="1" noThreeD="1"/>
</file>

<file path=xl/ctrlProps/ctrlProp3.xml><?xml version="1.0" encoding="utf-8"?>
<formControlPr xmlns="http://schemas.microsoft.com/office/spreadsheetml/2009/9/main" objectType="CheckBox" checked="Checked" fmlaLink="A18"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38100</xdr:rowOff>
        </xdr:from>
        <xdr:to>
          <xdr:col>31</xdr:col>
          <xdr:colOff>0</xdr:colOff>
          <xdr:row>19</xdr:row>
          <xdr:rowOff>38100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1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38100</xdr:rowOff>
        </xdr:from>
        <xdr:to>
          <xdr:col>5</xdr:col>
          <xdr:colOff>57150</xdr:colOff>
          <xdr:row>19</xdr:row>
          <xdr:rowOff>38100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1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38100</xdr:rowOff>
        </xdr:from>
        <xdr:to>
          <xdr:col>2</xdr:col>
          <xdr:colOff>0</xdr:colOff>
          <xdr:row>19</xdr:row>
          <xdr:rowOff>38100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1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38100</xdr:rowOff>
        </xdr:from>
        <xdr:to>
          <xdr:col>27</xdr:col>
          <xdr:colOff>19050</xdr:colOff>
          <xdr:row>19</xdr:row>
          <xdr:rowOff>38100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0100-00000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11206</xdr:colOff>
      <xdr:row>42</xdr:row>
      <xdr:rowOff>257735</xdr:rowOff>
    </xdr:from>
    <xdr:to>
      <xdr:col>1</xdr:col>
      <xdr:colOff>0</xdr:colOff>
      <xdr:row>50</xdr:row>
      <xdr:rowOff>268941</xdr:rowOff>
    </xdr:to>
    <xdr:sp macro="" textlink="">
      <xdr:nvSpPr>
        <xdr:cNvPr id="2" name="テキスト ボックス 4">
          <a:extLst>
            <a:ext uri="{FF2B5EF4-FFF2-40B4-BE49-F238E27FC236}">
              <a16:creationId xmlns:a16="http://schemas.microsoft.com/office/drawing/2014/main" id="{817CACD3-728E-4EB6-817A-E39A37515F6D}"/>
            </a:ext>
          </a:extLst>
        </xdr:cNvPr>
        <xdr:cNvSpPr txBox="1">
          <a:spLocks noChangeArrowheads="1"/>
        </xdr:cNvSpPr>
      </xdr:nvSpPr>
      <xdr:spPr bwMode="auto">
        <a:xfrm>
          <a:off x="11206" y="12411635"/>
          <a:ext cx="331694" cy="2535331"/>
        </a:xfrm>
        <a:prstGeom prst="rect">
          <a:avLst/>
        </a:prstGeom>
        <a:noFill/>
        <a:ln>
          <a:noFill/>
        </a:ln>
      </xdr:spPr>
      <xdr:txBody>
        <a:bodyPr vertOverflow="clip" wrap="square" lIns="91440" tIns="45720" rIns="91440" bIns="45720" anchor="t" upright="1"/>
        <a:lstStyle/>
        <a:p>
          <a:pPr algn="l" rtl="0">
            <a:defRPr sz="1000"/>
          </a:pPr>
          <a:r>
            <a:rPr lang="ja-JP" altLang="en-US" sz="1050" b="0" i="0" u="none" strike="noStrike" baseline="0">
              <a:solidFill>
                <a:srgbClr val="000000"/>
              </a:solidFill>
              <a:latin typeface="ＭＳ 明朝"/>
              <a:ea typeface="ＭＳ 明朝"/>
            </a:rPr>
            <a:t>代表者本人に関する事項</a:t>
          </a:r>
        </a:p>
      </xdr:txBody>
    </xdr:sp>
    <xdr:clientData/>
  </xdr:twoCellAnchor>
  <xdr:twoCellAnchor>
    <xdr:from>
      <xdr:col>0</xdr:col>
      <xdr:colOff>19489</xdr:colOff>
      <xdr:row>13</xdr:row>
      <xdr:rowOff>247506</xdr:rowOff>
    </xdr:from>
    <xdr:to>
      <xdr:col>0</xdr:col>
      <xdr:colOff>329051</xdr:colOff>
      <xdr:row>21</xdr:row>
      <xdr:rowOff>36444</xdr:rowOff>
    </xdr:to>
    <xdr:sp macro="" textlink="">
      <xdr:nvSpPr>
        <xdr:cNvPr id="3" name="テキスト ボックス 1">
          <a:extLst>
            <a:ext uri="{FF2B5EF4-FFF2-40B4-BE49-F238E27FC236}">
              <a16:creationId xmlns:a16="http://schemas.microsoft.com/office/drawing/2014/main" id="{9BB44DC3-CC87-440C-9E0B-2FE052DC7643}"/>
            </a:ext>
          </a:extLst>
        </xdr:cNvPr>
        <xdr:cNvSpPr txBox="1">
          <a:spLocks noChangeArrowheads="1"/>
        </xdr:cNvSpPr>
      </xdr:nvSpPr>
      <xdr:spPr bwMode="auto">
        <a:xfrm>
          <a:off x="19489" y="4257531"/>
          <a:ext cx="309562" cy="2170188"/>
        </a:xfrm>
        <a:prstGeom prst="rect">
          <a:avLst/>
        </a:prstGeom>
        <a:noFill/>
        <a:ln>
          <a:noFill/>
        </a:ln>
      </xdr:spPr>
      <xdr:txBody>
        <a:bodyPr vertOverflow="clip" wrap="square" lIns="91440" tIns="45720" rIns="91440" bIns="45720" anchor="t" upright="1"/>
        <a:lstStyle/>
        <a:p>
          <a:pPr algn="l" rtl="0">
            <a:defRPr sz="1000"/>
          </a:pPr>
          <a:r>
            <a:rPr lang="ja-JP" altLang="en-US" sz="1050" b="0" i="0" u="none" strike="noStrike" baseline="0">
              <a:solidFill>
                <a:srgbClr val="000000"/>
              </a:solidFill>
              <a:latin typeface="ＭＳ 明朝"/>
              <a:ea typeface="ＭＳ 明朝"/>
            </a:rPr>
            <a:t>役員に関する事項</a:t>
          </a:r>
        </a:p>
      </xdr:txBody>
    </xdr:sp>
    <xdr:clientData/>
  </xdr:twoCellAnchor>
  <xdr:twoCellAnchor>
    <xdr:from>
      <xdr:col>0</xdr:col>
      <xdr:colOff>6601</xdr:colOff>
      <xdr:row>25</xdr:row>
      <xdr:rowOff>271549</xdr:rowOff>
    </xdr:from>
    <xdr:to>
      <xdr:col>1</xdr:col>
      <xdr:colOff>8982</xdr:colOff>
      <xdr:row>31</xdr:row>
      <xdr:rowOff>14567</xdr:rowOff>
    </xdr:to>
    <xdr:sp macro="" textlink="">
      <xdr:nvSpPr>
        <xdr:cNvPr id="4" name="テキスト ボックス 3">
          <a:extLst>
            <a:ext uri="{FF2B5EF4-FFF2-40B4-BE49-F238E27FC236}">
              <a16:creationId xmlns:a16="http://schemas.microsoft.com/office/drawing/2014/main" id="{629A071C-CCB9-4FB6-971F-C7751F8AAF59}"/>
            </a:ext>
          </a:extLst>
        </xdr:cNvPr>
        <xdr:cNvSpPr txBox="1">
          <a:spLocks noChangeArrowheads="1"/>
        </xdr:cNvSpPr>
      </xdr:nvSpPr>
      <xdr:spPr bwMode="auto">
        <a:xfrm>
          <a:off x="6601" y="7910599"/>
          <a:ext cx="345281" cy="1457518"/>
        </a:xfrm>
        <a:prstGeom prst="rect">
          <a:avLst/>
        </a:prstGeom>
        <a:noFill/>
        <a:ln>
          <a:noFill/>
        </a:ln>
      </xdr:spPr>
      <xdr:txBody>
        <a:bodyPr vertOverflow="clip" wrap="square" lIns="91440" tIns="45720" rIns="91440" bIns="45720" anchor="t" upright="1"/>
        <a:lstStyle/>
        <a:p>
          <a:pPr algn="l" rtl="0">
            <a:lnSpc>
              <a:spcPts val="1200"/>
            </a:lnSpc>
            <a:defRPr sz="1000"/>
          </a:pPr>
          <a:r>
            <a:rPr lang="ja-JP" altLang="en-US" sz="1100" b="0" i="0" u="none" strike="noStrike" baseline="0">
              <a:solidFill>
                <a:srgbClr val="000000"/>
              </a:solidFill>
              <a:latin typeface="ＭＳ 明朝"/>
              <a:ea typeface="ＭＳ 明朝"/>
            </a:rPr>
            <a:t>宅地建物取引士</a:t>
          </a:r>
        </a:p>
      </xdr:txBody>
    </xdr:sp>
    <xdr:clientData/>
  </xdr:twoCellAnchor>
  <xdr:oneCellAnchor>
    <xdr:from>
      <xdr:col>6</xdr:col>
      <xdr:colOff>1167847</xdr:colOff>
      <xdr:row>1</xdr:row>
      <xdr:rowOff>74543</xdr:rowOff>
    </xdr:from>
    <xdr:ext cx="184731" cy="264560"/>
    <xdr:sp macro="" textlink="">
      <xdr:nvSpPr>
        <xdr:cNvPr id="5" name="テキスト ボックス 4">
          <a:extLst>
            <a:ext uri="{FF2B5EF4-FFF2-40B4-BE49-F238E27FC236}">
              <a16:creationId xmlns:a16="http://schemas.microsoft.com/office/drawing/2014/main" id="{CF8EBC6E-2FB4-4759-BAE6-7E55C489E6D6}"/>
            </a:ext>
          </a:extLst>
        </xdr:cNvPr>
        <xdr:cNvSpPr txBox="1"/>
      </xdr:nvSpPr>
      <xdr:spPr>
        <a:xfrm>
          <a:off x="6939997" y="398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205512</xdr:colOff>
      <xdr:row>0</xdr:row>
      <xdr:rowOff>313325</xdr:rowOff>
    </xdr:from>
    <xdr:to>
      <xdr:col>7</xdr:col>
      <xdr:colOff>924333</xdr:colOff>
      <xdr:row>8</xdr:row>
      <xdr:rowOff>34539</xdr:rowOff>
    </xdr:to>
    <xdr:sp macro="" textlink="">
      <xdr:nvSpPr>
        <xdr:cNvPr id="6" name="テキスト ボックス 5">
          <a:extLst>
            <a:ext uri="{FF2B5EF4-FFF2-40B4-BE49-F238E27FC236}">
              <a16:creationId xmlns:a16="http://schemas.microsoft.com/office/drawing/2014/main" id="{E0D10137-6168-4492-8B52-486C986DF490}"/>
            </a:ext>
          </a:extLst>
        </xdr:cNvPr>
        <xdr:cNvSpPr txBox="1"/>
      </xdr:nvSpPr>
      <xdr:spPr>
        <a:xfrm>
          <a:off x="6434862" y="313325"/>
          <a:ext cx="1433196" cy="1988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900"/>
        </a:p>
        <a:p>
          <a:pPr algn="ctr"/>
          <a:r>
            <a:rPr kumimoji="1" lang="ja-JP" altLang="en-US" sz="900">
              <a:latin typeface="ＭＳ 明朝" panose="02020609040205080304" pitchFamily="17" charset="-128"/>
              <a:ea typeface="ＭＳ 明朝" panose="02020609040205080304" pitchFamily="17" charset="-128"/>
            </a:rPr>
            <a:t>代表者　顔写真</a:t>
          </a:r>
          <a:endParaRPr kumimoji="1" lang="en-US" altLang="ja-JP" sz="900">
            <a:latin typeface="ＭＳ 明朝" panose="02020609040205080304" pitchFamily="17" charset="-128"/>
            <a:ea typeface="ＭＳ 明朝" panose="02020609040205080304" pitchFamily="17" charset="-128"/>
          </a:endParaRPr>
        </a:p>
        <a:p>
          <a:pPr algn="ctr"/>
          <a:endParaRPr kumimoji="1" lang="en-US" altLang="ja-JP" sz="900">
            <a:latin typeface="ＭＳ 明朝" panose="02020609040205080304" pitchFamily="17" charset="-128"/>
            <a:ea typeface="ＭＳ 明朝" panose="02020609040205080304" pitchFamily="17" charset="-128"/>
          </a:endParaRPr>
        </a:p>
        <a:p>
          <a:pPr algn="ctr"/>
          <a:r>
            <a:rPr kumimoji="1" lang="ja-JP" altLang="en-US" sz="900">
              <a:latin typeface="ＭＳ 明朝" panose="02020609040205080304" pitchFamily="17" charset="-128"/>
              <a:ea typeface="ＭＳ 明朝" panose="02020609040205080304" pitchFamily="17" charset="-128"/>
            </a:rPr>
            <a:t>縦</a:t>
          </a:r>
          <a:r>
            <a:rPr kumimoji="1" lang="en-US" altLang="ja-JP" sz="900">
              <a:latin typeface="ＭＳ 明朝" panose="02020609040205080304" pitchFamily="17" charset="-128"/>
              <a:ea typeface="ＭＳ 明朝" panose="02020609040205080304" pitchFamily="17" charset="-128"/>
            </a:rPr>
            <a:t>4.5</a:t>
          </a:r>
          <a:r>
            <a:rPr kumimoji="1" lang="ja-JP" altLang="en-US" sz="900">
              <a:latin typeface="ＭＳ 明朝" panose="02020609040205080304" pitchFamily="17" charset="-128"/>
              <a:ea typeface="ＭＳ 明朝" panose="02020609040205080304" pitchFamily="17" charset="-128"/>
            </a:rPr>
            <a:t>㎝</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横</a:t>
          </a:r>
          <a:r>
            <a:rPr kumimoji="1" lang="en-US" altLang="ja-JP" sz="900">
              <a:latin typeface="ＭＳ 明朝" panose="02020609040205080304" pitchFamily="17" charset="-128"/>
              <a:ea typeface="ＭＳ 明朝" panose="02020609040205080304" pitchFamily="17" charset="-128"/>
            </a:rPr>
            <a:t>3.5</a:t>
          </a:r>
          <a:r>
            <a:rPr kumimoji="1" lang="ja-JP" altLang="en-US" sz="900">
              <a:latin typeface="ＭＳ 明朝" panose="02020609040205080304" pitchFamily="17" charset="-128"/>
              <a:ea typeface="ＭＳ 明朝" panose="02020609040205080304" pitchFamily="17" charset="-128"/>
            </a:rPr>
            <a:t>㎝</a:t>
          </a:r>
          <a:endParaRPr kumimoji="1" lang="en-US" altLang="ja-JP" sz="900">
            <a:latin typeface="ＭＳ 明朝" panose="02020609040205080304" pitchFamily="17" charset="-128"/>
            <a:ea typeface="ＭＳ 明朝" panose="02020609040205080304" pitchFamily="17" charset="-128"/>
          </a:endParaRPr>
        </a:p>
        <a:p>
          <a:pPr algn="ct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パスポートサイズ</a:t>
          </a:r>
          <a:r>
            <a:rPr kumimoji="1" lang="en-US" altLang="ja-JP" sz="900">
              <a:latin typeface="ＭＳ 明朝" panose="02020609040205080304" pitchFamily="17" charset="-128"/>
              <a:ea typeface="ＭＳ 明朝" panose="02020609040205080304" pitchFamily="17" charset="-128"/>
            </a:rPr>
            <a:t>)</a:t>
          </a:r>
        </a:p>
        <a:p>
          <a:pPr algn="ctr"/>
          <a:endParaRPr kumimoji="1" lang="en-US" altLang="ja-JP" sz="900">
            <a:latin typeface="ＭＳ 明朝" panose="02020609040205080304" pitchFamily="17" charset="-128"/>
            <a:ea typeface="ＭＳ 明朝" panose="02020609040205080304" pitchFamily="17" charset="-128"/>
          </a:endParaRPr>
        </a:p>
        <a:p>
          <a:pPr algn="ctr"/>
          <a:r>
            <a:rPr kumimoji="1" lang="en-US" altLang="ja-JP" sz="900">
              <a:latin typeface="ＭＳ 明朝" panose="02020609040205080304" pitchFamily="17" charset="-128"/>
              <a:ea typeface="ＭＳ 明朝" panose="02020609040205080304" pitchFamily="17" charset="-128"/>
            </a:rPr>
            <a:t>3</a:t>
          </a:r>
          <a:r>
            <a:rPr kumimoji="1" lang="ja-JP" altLang="en-US" sz="900">
              <a:latin typeface="ＭＳ 明朝" panose="02020609040205080304" pitchFamily="17" charset="-128"/>
              <a:ea typeface="ＭＳ 明朝" panose="02020609040205080304" pitchFamily="17" charset="-128"/>
            </a:rPr>
            <a:t>ヶ月以内に撮影したカラー写真を貼付</a:t>
          </a:r>
        </a:p>
      </xdr:txBody>
    </xdr:sp>
    <xdr:clientData/>
  </xdr:twoCellAnchor>
  <xdr:twoCellAnchor>
    <xdr:from>
      <xdr:col>0</xdr:col>
      <xdr:colOff>0</xdr:colOff>
      <xdr:row>36</xdr:row>
      <xdr:rowOff>147358</xdr:rowOff>
    </xdr:from>
    <xdr:to>
      <xdr:col>1</xdr:col>
      <xdr:colOff>56030</xdr:colOff>
      <xdr:row>41</xdr:row>
      <xdr:rowOff>204141</xdr:rowOff>
    </xdr:to>
    <xdr:sp macro="" textlink="">
      <xdr:nvSpPr>
        <xdr:cNvPr id="7" name="テキスト ボックス 3">
          <a:extLst>
            <a:ext uri="{FF2B5EF4-FFF2-40B4-BE49-F238E27FC236}">
              <a16:creationId xmlns:a16="http://schemas.microsoft.com/office/drawing/2014/main" id="{5FBD8089-E063-4400-BFAC-8841F9A59A76}"/>
            </a:ext>
          </a:extLst>
        </xdr:cNvPr>
        <xdr:cNvSpPr txBox="1">
          <a:spLocks noChangeArrowheads="1"/>
        </xdr:cNvSpPr>
      </xdr:nvSpPr>
      <xdr:spPr bwMode="auto">
        <a:xfrm>
          <a:off x="0" y="10415308"/>
          <a:ext cx="398930" cy="1628408"/>
        </a:xfrm>
        <a:prstGeom prst="rect">
          <a:avLst/>
        </a:prstGeom>
        <a:noFill/>
        <a:ln>
          <a:noFill/>
        </a:ln>
      </xdr:spPr>
      <xdr:txBody>
        <a:bodyPr vertOverflow="clip" wrap="square" lIns="91440" tIns="45720" rIns="91440" bIns="45720" anchor="t" upright="1"/>
        <a:lstStyle/>
        <a:p>
          <a:pPr algn="l" rtl="0">
            <a:lnSpc>
              <a:spcPts val="1200"/>
            </a:lnSpc>
            <a:defRPr sz="1000"/>
          </a:pPr>
          <a:r>
            <a:rPr lang="ja-JP" altLang="en-US" sz="1100" b="0" i="0" u="none" strike="noStrike" baseline="0">
              <a:solidFill>
                <a:srgbClr val="000000"/>
              </a:solidFill>
              <a:latin typeface="ＭＳ 明朝"/>
              <a:ea typeface="ＭＳ 明朝"/>
            </a:rPr>
            <a:t>宅地建物取引士</a:t>
          </a:r>
          <a:endParaRPr lang="en-US" altLang="ja-JP" sz="1100" b="0" i="0" u="none" strike="noStrike" baseline="0">
            <a:solidFill>
              <a:srgbClr val="000000"/>
            </a:solidFill>
            <a:latin typeface="ＭＳ 明朝"/>
            <a:ea typeface="ＭＳ 明朝"/>
          </a:endParaRPr>
        </a:p>
        <a:p>
          <a:pPr algn="l" rtl="0">
            <a:lnSpc>
              <a:spcPts val="1200"/>
            </a:lnSpc>
            <a:defRPr sz="1000"/>
          </a:pPr>
          <a:r>
            <a:rPr lang="ja-JP" altLang="en-US" sz="1100" b="0" i="0" u="none" strike="noStrike" baseline="0">
              <a:solidFill>
                <a:srgbClr val="000000"/>
              </a:solidFill>
              <a:latin typeface="ＭＳ 明朝"/>
              <a:ea typeface="ＭＳ 明朝"/>
            </a:rPr>
            <a:t>証</a:t>
          </a:r>
        </a:p>
      </xdr:txBody>
    </xdr:sp>
    <xdr:clientData/>
  </xdr:twoCellAnchor>
  <xdr:twoCellAnchor>
    <xdr:from>
      <xdr:col>0</xdr:col>
      <xdr:colOff>11206</xdr:colOff>
      <xdr:row>80</xdr:row>
      <xdr:rowOff>106455</xdr:rowOff>
    </xdr:from>
    <xdr:to>
      <xdr:col>0</xdr:col>
      <xdr:colOff>296956</xdr:colOff>
      <xdr:row>82</xdr:row>
      <xdr:rowOff>235324</xdr:rowOff>
    </xdr:to>
    <xdr:sp macro="" textlink="">
      <xdr:nvSpPr>
        <xdr:cNvPr id="8" name="テキスト ボックス 3">
          <a:extLst>
            <a:ext uri="{FF2B5EF4-FFF2-40B4-BE49-F238E27FC236}">
              <a16:creationId xmlns:a16="http://schemas.microsoft.com/office/drawing/2014/main" id="{C01CAF22-C4C3-4F66-BF9C-9892D8AFC9C3}"/>
            </a:ext>
          </a:extLst>
        </xdr:cNvPr>
        <xdr:cNvSpPr txBox="1">
          <a:spLocks noChangeArrowheads="1"/>
        </xdr:cNvSpPr>
      </xdr:nvSpPr>
      <xdr:spPr bwMode="auto">
        <a:xfrm>
          <a:off x="11206" y="22090155"/>
          <a:ext cx="285750" cy="700369"/>
        </a:xfrm>
        <a:prstGeom prst="rect">
          <a:avLst/>
        </a:prstGeom>
        <a:noFill/>
        <a:ln>
          <a:noFill/>
        </a:ln>
      </xdr:spPr>
      <xdr:txBody>
        <a:bodyPr vertOverflow="clip" wrap="square" lIns="91440" tIns="45720" rIns="91440" bIns="45720" anchor="t" upright="1"/>
        <a:lstStyle/>
        <a:p>
          <a:pPr algn="l" rtl="0">
            <a:lnSpc>
              <a:spcPts val="1200"/>
            </a:lnSpc>
            <a:defRPr sz="1000"/>
          </a:pPr>
          <a:r>
            <a:rPr lang="ja-JP" altLang="en-US" sz="1000" b="0" i="0" u="none" strike="noStrike" baseline="0">
              <a:solidFill>
                <a:srgbClr val="000000"/>
              </a:solidFill>
              <a:latin typeface="ＭＳ 明朝"/>
              <a:ea typeface="ＭＳ 明朝"/>
            </a:rPr>
            <a:t>資格登録</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engi\AppData\Local\Temp\03d2cda8-b59d-4bd1-90ab-c4796dc56d42_20250328_&#27161;&#28310;&#26360;&#24335;%20(2).zip.d42\20250328_&#27161;&#28310;&#26360;&#24335;\20250328_&#20837;&#20250;.xlsx" TargetMode="External"/><Relationship Id="rId1" Type="http://schemas.openxmlformats.org/officeDocument/2006/relationships/externalLinkPath" Target="/Users/zengi/AppData/Local/Temp/03d2cda8-b59d-4bd1-90ab-c4796dc56d42_20250328_&#27161;&#28310;&#26360;&#24335;%20(2).zip.d42/20250328_&#27161;&#28310;&#26360;&#24335;/20250328_&#20837;&#2025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zengi\OneDrive\&#12487;&#12473;&#12463;&#12488;&#12483;&#12503;\&#12501;&#12449;&#12452;&#12523;\&#9733;&#9314;&#26032;&#35215;&#20837;&#36864;&#20250;&#38306;&#20418;\R6%20&#20837;&#20250;&#26360;&#39006;\&#20027;&#12383;&#12427;&#20107;&#21209;&#25152;&#20837;&#20250;&#30003;&#36796;&#26360;&#39006;(R6.8.1).xlsx" TargetMode="External"/><Relationship Id="rId1" Type="http://schemas.openxmlformats.org/officeDocument/2006/relationships/externalLinkPath" Target="&#20027;&#12383;&#12427;&#20107;&#21209;&#25152;&#20837;&#20250;&#30003;&#36796;&#26360;&#39006;(R6.8.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zengi\OneDrive\&#12487;&#12473;&#12463;&#12488;&#12483;&#12503;\&#12501;&#12449;&#12452;&#12523;\&#9733;&#9314;&#22793;&#26356;&#12289;&#20837;&#36864;&#20250;\R6%20&#20837;&#20250;&#26360;&#39006;\&#20027;&#12383;&#12427;&#20107;&#21209;&#25152;&#20837;&#20250;&#30003;&#36796;&#26360;&#39006;(R7.1.15).xlsx" TargetMode="External"/><Relationship Id="rId1" Type="http://schemas.openxmlformats.org/officeDocument/2006/relationships/externalLinkPath" Target="/Users/zengi/OneDrive/&#12487;&#12473;&#12463;&#12488;&#12483;&#12503;/&#12501;&#12449;&#12452;&#12523;/&#9733;&#9314;&#22793;&#26356;&#12289;&#20837;&#36864;&#20250;/R6%20&#20837;&#20250;&#26360;&#39006;/&#20027;&#12383;&#12427;&#20107;&#21209;&#25152;&#20837;&#20250;&#30003;&#36796;&#26360;&#39006;(R7.1.15).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zengi\Downloads\app_setting_edt_21niwa_20240719093931.xlsx" TargetMode="External"/><Relationship Id="rId1" Type="http://schemas.openxmlformats.org/officeDocument/2006/relationships/externalLinkPath" Target="app_setting_edt_21niwa_2024071909393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zengi\Downloads\20250328_&#22793;&#26356;%20(1).xlsx" TargetMode="External"/><Relationship Id="rId1" Type="http://schemas.openxmlformats.org/officeDocument/2006/relationships/externalLinkPath" Target="20250328_&#22793;&#26356;%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全日本不動産政治連盟入会申込書"/>
      <sheetName val="07.誓約書"/>
      <sheetName val="08.確約書"/>
      <sheetName val="09.連帯保証人届出書"/>
      <sheetName val="10.代表者届"/>
      <sheetName val="11.専任宅地建物取引士届"/>
      <sheetName val="12.東日本レインズ加入申込書"/>
      <sheetName val="12.近畿レインズ加入申込書"/>
      <sheetName val="12.西日本レインズ加入申込書"/>
      <sheetName val="13.アンケート・紹介者"/>
      <sheetName val="base"/>
      <sheetName val="daisei"/>
      <sheetName val="sentori"/>
    </sheetNames>
    <sheetDataSet>
      <sheetData sheetId="0">
        <row r="25">
          <cell r="AP25" t="str">
            <v/>
          </cell>
          <cell r="AT25" t="str">
            <v/>
          </cell>
          <cell r="AX25" t="str">
            <v/>
          </cell>
        </row>
        <row r="35">
          <cell r="M35" t="str">
            <v/>
          </cell>
        </row>
        <row r="39">
          <cell r="M39" t="str">
            <v>　</v>
          </cell>
        </row>
        <row r="47">
          <cell r="M47"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ow r="3">
          <cell r="A3" t="str">
            <v>代表者</v>
          </cell>
        </row>
        <row r="4">
          <cell r="A4" t="str">
            <v>代表者2</v>
          </cell>
        </row>
        <row r="5">
          <cell r="A5" t="str">
            <v>政令使用人</v>
          </cell>
        </row>
      </sheetData>
      <sheetData sheetId="17">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1.入会申込書"/>
      <sheetName val="2.会員台帳（写真貼付）"/>
      <sheetName val="3.確約書"/>
      <sheetName val="4.誓約書"/>
      <sheetName val="5.弁済業務保証金分担金納付書"/>
      <sheetName val="6.連帯保証人届出書"/>
      <sheetName val="7.従業者名簿"/>
      <sheetName val="8.従業者調書（写真貼付）"/>
      <sheetName val="9.会員実態調査表"/>
      <sheetName val="10.岐阜県本部だよりについて"/>
      <sheetName val="11.個人情報（全日）"/>
      <sheetName val="12.個人情報（保証）"/>
      <sheetName val="13.代表者届"/>
      <sheetName val="14.専任宅地建物取引士届"/>
      <sheetName val="15.TRA入会申込書"/>
      <sheetName val="16.全日本不動産政治連盟入会申込書"/>
      <sheetName val="base"/>
      <sheetName val="daisei"/>
      <sheetName val="sentori"/>
    </sheetNames>
    <sheetDataSet>
      <sheetData sheetId="0" refreshError="1"/>
      <sheetData sheetId="1">
        <row r="25">
          <cell r="AP25" t="str">
            <v/>
          </cell>
          <cell r="AT25" t="str">
            <v/>
          </cell>
          <cell r="AX25" t="str">
            <v/>
          </cell>
        </row>
        <row r="27">
          <cell r="M27" t="str">
            <v/>
          </cell>
          <cell r="AI27" t="str">
            <v/>
          </cell>
          <cell r="AP27" t="str">
            <v/>
          </cell>
        </row>
        <row r="35">
          <cell r="M35" t="str">
            <v/>
          </cell>
        </row>
        <row r="38">
          <cell r="O38" t="str">
            <v/>
          </cell>
          <cell r="S38" t="str">
            <v/>
          </cell>
        </row>
        <row r="39">
          <cell r="M39" t="str">
            <v>　</v>
          </cell>
        </row>
        <row r="45">
          <cell r="AF45" t="str">
            <v>明治</v>
          </cell>
          <cell r="AJ45" t="str">
            <v/>
          </cell>
          <cell r="AP45" t="str">
            <v/>
          </cell>
          <cell r="AT45" t="str">
            <v/>
          </cell>
        </row>
        <row r="47">
          <cell r="M47" t="str">
            <v/>
          </cell>
        </row>
        <row r="48">
          <cell r="AG48" t="str">
            <v/>
          </cell>
          <cell r="AM48" t="str">
            <v/>
          </cell>
          <cell r="AS48" t="str">
            <v/>
          </cell>
        </row>
        <row r="52">
          <cell r="M52" t="str">
            <v>　</v>
          </cell>
        </row>
      </sheetData>
      <sheetData sheetId="2"/>
      <sheetData sheetId="3"/>
      <sheetData sheetId="4"/>
      <sheetData sheetId="5">
        <row r="35">
          <cell r="K35">
            <v>1</v>
          </cell>
        </row>
        <row r="37">
          <cell r="K37">
            <v>0</v>
          </cell>
        </row>
      </sheetData>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ow r="3">
          <cell r="A3" t="str">
            <v>代表者</v>
          </cell>
        </row>
        <row r="4">
          <cell r="A4" t="str">
            <v>代表者2</v>
          </cell>
        </row>
        <row r="5">
          <cell r="A5" t="str">
            <v>政令使用人</v>
          </cell>
        </row>
      </sheetData>
      <sheetData sheetId="19">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1.入会申込書"/>
      <sheetName val="2.会員台帳（写真貼付）"/>
      <sheetName val="3.確約書"/>
      <sheetName val="4.誓約書"/>
      <sheetName val="5.弁済業務保証金分担金納付書"/>
      <sheetName val="6.連帯保証人届出書"/>
      <sheetName val="7.従業者名簿"/>
      <sheetName val="8.従業者調書（写真貼付）"/>
      <sheetName val="9.会員実態調査表"/>
      <sheetName val="10.岐阜県本部だよりについて"/>
      <sheetName val="11.個人情報（全日）"/>
      <sheetName val="12.個人情報（保証）"/>
      <sheetName val="13.代表者届"/>
      <sheetName val="14.専任宅地建物取引士届"/>
      <sheetName val="15.TRA入会申込書"/>
      <sheetName val="16.全日本不動産政治連盟入会申込書"/>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
          <cell r="A3" t="str">
            <v>代表者</v>
          </cell>
        </row>
        <row r="4">
          <cell r="A4" t="str">
            <v>代表者2</v>
          </cell>
        </row>
        <row r="5">
          <cell r="A5" t="str">
            <v>政令使用人</v>
          </cell>
        </row>
      </sheetData>
      <sheetData sheetId="19">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1.入会申込書"/>
      <sheetName val="2.会員台帳（写真貼付）"/>
      <sheetName val="3.確約書"/>
      <sheetName val="4.誓約書"/>
      <sheetName val="5.弁済業務保証金分担金納付書"/>
      <sheetName val="6.連帯保証人届出書"/>
      <sheetName val="7.従業者名簿"/>
      <sheetName val="8.従業者調書（写真貼付）"/>
      <sheetName val="9.会員実態調査表"/>
      <sheetName val="10.岐阜県本部だよりについて"/>
      <sheetName val="11.個人情報（全日）"/>
      <sheetName val="12.個人情報（保証）"/>
      <sheetName val="13.代表者届"/>
      <sheetName val="14.専任宅地建物取引士届"/>
      <sheetName val="15.TRA入会申込書"/>
      <sheetName val="16.全日本不動産政治連盟入会申込書"/>
      <sheetName val="base"/>
      <sheetName val="daisei"/>
      <sheetName val="sentori"/>
    </sheetNames>
    <sheetDataSet>
      <sheetData sheetId="0" refreshError="1"/>
      <sheetData sheetId="1">
        <row r="25">
          <cell r="AP25" t="str">
            <v/>
          </cell>
        </row>
      </sheetData>
      <sheetData sheetId="2" refreshError="1"/>
      <sheetData sheetId="3" refreshError="1"/>
      <sheetData sheetId="4" refreshError="1"/>
      <sheetData sheetId="5">
        <row r="35">
          <cell r="K35">
            <v>1</v>
          </cell>
        </row>
      </sheetData>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ow r="3">
          <cell r="A3" t="str">
            <v>代表者</v>
          </cell>
        </row>
      </sheetData>
      <sheetData sheetId="19">
        <row r="3">
          <cell r="A3" t="str">
            <v>専任取引士1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01.変更届"/>
      <sheetName val="02.連帯保証人届出書"/>
      <sheetName val="03.専任宅地建物取引士変更届"/>
      <sheetName val="base"/>
      <sheetName val="daisei"/>
      <sheetName val="sentori"/>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C9522-E71D-40E6-A923-1881F8C08CD0}">
  <sheetPr>
    <pageSetUpPr fitToPage="1"/>
  </sheetPr>
  <dimension ref="A1:C25"/>
  <sheetViews>
    <sheetView tabSelected="1" view="pageLayout" zoomScaleNormal="100" workbookViewId="0">
      <selection sqref="A1:C1"/>
    </sheetView>
  </sheetViews>
  <sheetFormatPr defaultColWidth="8.5" defaultRowHeight="13.5"/>
  <cols>
    <col min="1" max="1" width="6.5" style="2" customWidth="1"/>
    <col min="2" max="2" width="82.125" style="2" customWidth="1"/>
    <col min="3" max="3" width="17.875" style="2" customWidth="1"/>
    <col min="4" max="4" width="8.5" style="2"/>
    <col min="5" max="5" width="9" style="2" customWidth="1"/>
    <col min="6" max="16384" width="8.5" style="2"/>
  </cols>
  <sheetData>
    <row r="1" spans="1:3" s="133" customFormat="1" ht="31.35" customHeight="1" thickBot="1">
      <c r="A1" s="151" t="s">
        <v>576</v>
      </c>
      <c r="B1" s="151"/>
      <c r="C1" s="151"/>
    </row>
    <row r="2" spans="1:3" ht="31.35" customHeight="1" thickBot="1">
      <c r="A2" s="134" t="s">
        <v>561</v>
      </c>
      <c r="B2" s="135" t="s">
        <v>562</v>
      </c>
      <c r="C2" s="136" t="s">
        <v>563</v>
      </c>
    </row>
    <row r="3" spans="1:3" ht="31.35" customHeight="1" thickTop="1">
      <c r="A3" s="137">
        <v>1</v>
      </c>
      <c r="B3" s="138" t="s">
        <v>564</v>
      </c>
      <c r="C3" s="139" t="s">
        <v>565</v>
      </c>
    </row>
    <row r="4" spans="1:3" ht="31.35" customHeight="1">
      <c r="A4" s="137">
        <v>2</v>
      </c>
      <c r="B4" s="138" t="s">
        <v>572</v>
      </c>
      <c r="C4" s="139" t="s">
        <v>565</v>
      </c>
    </row>
    <row r="5" spans="1:3" ht="31.35" customHeight="1">
      <c r="A5" s="137">
        <v>3</v>
      </c>
      <c r="B5" s="138" t="s">
        <v>573</v>
      </c>
      <c r="C5" s="139" t="s">
        <v>565</v>
      </c>
    </row>
    <row r="6" spans="1:3" ht="31.35" customHeight="1">
      <c r="A6" s="137">
        <v>4</v>
      </c>
      <c r="B6" s="138" t="s">
        <v>575</v>
      </c>
      <c r="C6" s="139" t="s">
        <v>565</v>
      </c>
    </row>
    <row r="7" spans="1:3" ht="31.35" customHeight="1" thickBot="1">
      <c r="A7" s="140">
        <v>5</v>
      </c>
      <c r="B7" s="141" t="s">
        <v>574</v>
      </c>
      <c r="C7" s="142" t="s">
        <v>565</v>
      </c>
    </row>
    <row r="8" spans="1:3" ht="31.35" customHeight="1">
      <c r="A8" s="143"/>
      <c r="B8" s="144"/>
      <c r="C8" s="143"/>
    </row>
    <row r="9" spans="1:3" ht="28.35" customHeight="1">
      <c r="A9" s="143"/>
      <c r="B9" s="144"/>
      <c r="C9" s="143"/>
    </row>
    <row r="10" spans="1:3" ht="28.35" customHeight="1" thickBot="1">
      <c r="A10" s="151" t="s">
        <v>566</v>
      </c>
      <c r="B10" s="151"/>
      <c r="C10" s="151"/>
    </row>
    <row r="11" spans="1:3" ht="31.35" customHeight="1" thickBot="1">
      <c r="A11" s="134" t="s">
        <v>561</v>
      </c>
      <c r="B11" s="135" t="s">
        <v>562</v>
      </c>
      <c r="C11" s="136" t="s">
        <v>563</v>
      </c>
    </row>
    <row r="12" spans="1:3" ht="31.35" customHeight="1" thickTop="1">
      <c r="A12" s="147">
        <v>1</v>
      </c>
      <c r="B12" s="148" t="s">
        <v>570</v>
      </c>
      <c r="C12" s="149" t="s">
        <v>565</v>
      </c>
    </row>
    <row r="13" spans="1:3" ht="31.35" customHeight="1">
      <c r="A13" s="137">
        <v>2</v>
      </c>
      <c r="B13" s="150" t="s">
        <v>567</v>
      </c>
      <c r="C13" s="139" t="s">
        <v>565</v>
      </c>
    </row>
    <row r="14" spans="1:3" ht="31.35" customHeight="1">
      <c r="A14" s="137">
        <v>3</v>
      </c>
      <c r="B14" s="150" t="s">
        <v>568</v>
      </c>
      <c r="C14" s="139" t="s">
        <v>565</v>
      </c>
    </row>
    <row r="15" spans="1:3" ht="31.35" customHeight="1">
      <c r="A15" s="137">
        <v>4</v>
      </c>
      <c r="B15" s="150" t="s">
        <v>569</v>
      </c>
      <c r="C15" s="139" t="s">
        <v>565</v>
      </c>
    </row>
    <row r="16" spans="1:3" ht="31.35" customHeight="1" thickBot="1">
      <c r="A16" s="145">
        <v>5</v>
      </c>
      <c r="B16" s="146" t="s">
        <v>571</v>
      </c>
      <c r="C16" s="142" t="s">
        <v>565</v>
      </c>
    </row>
    <row r="17" ht="28.35" customHeight="1"/>
    <row r="18" ht="28.35" customHeight="1"/>
    <row r="19" ht="28.35" customHeight="1"/>
    <row r="20" ht="28.35" customHeight="1"/>
    <row r="21" ht="28.35" customHeight="1"/>
    <row r="22" ht="28.35" customHeight="1"/>
    <row r="23" ht="28.35" customHeight="1"/>
    <row r="24" ht="28.35" customHeight="1"/>
    <row r="25" ht="28.35" customHeight="1"/>
  </sheetData>
  <mergeCells count="2">
    <mergeCell ref="A1:C1"/>
    <mergeCell ref="A10:C10"/>
  </mergeCells>
  <phoneticPr fontId="32"/>
  <pageMargins left="0.31496062992125984" right="0.31496062992125984"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366C5-8F4E-48E6-B517-A1F496CD5392}">
  <sheetPr codeName="Sheet1">
    <tabColor rgb="FFB0C979"/>
  </sheetPr>
  <dimension ref="A1:EM102"/>
  <sheetViews>
    <sheetView showZeros="0" zoomScaleNormal="100" workbookViewId="0">
      <selection activeCell="F26" sqref="F26:AC27"/>
    </sheetView>
  </sheetViews>
  <sheetFormatPr defaultColWidth="1.875" defaultRowHeight="11.25" customHeight="1"/>
  <cols>
    <col min="1" max="2" width="1.875" style="1"/>
    <col min="3" max="5" width="2.875" style="1" customWidth="1"/>
    <col min="6" max="6" width="1.625" style="1" customWidth="1"/>
    <col min="7" max="8" width="2.25" style="1" customWidth="1"/>
    <col min="9" max="11" width="1.625" style="1" customWidth="1"/>
    <col min="12" max="12" width="1.875" style="1"/>
    <col min="13" max="13" width="1.625" style="1" customWidth="1"/>
    <col min="14" max="20" width="1.875" style="1"/>
    <col min="21" max="23" width="1.625" style="1" customWidth="1"/>
    <col min="24" max="27" width="1.875" style="1"/>
    <col min="28" max="29" width="2.25" style="1" customWidth="1"/>
    <col min="30" max="31" width="1.875" style="1"/>
    <col min="32" max="33" width="2.25" style="1" customWidth="1"/>
    <col min="34" max="37" width="1.625" style="1" customWidth="1"/>
    <col min="38" max="38" width="1.875" style="1"/>
    <col min="39" max="41" width="1.625" style="1" customWidth="1"/>
    <col min="42" max="44" width="1.875" style="1"/>
    <col min="45" max="45" width="1.625" style="1" customWidth="1"/>
    <col min="46" max="52" width="1.875" style="1"/>
    <col min="53" max="53" width="1.875" style="1" customWidth="1"/>
    <col min="54" max="133" width="1.875" style="1"/>
    <col min="134" max="144" width="1.875" style="1" customWidth="1"/>
    <col min="145" max="16384" width="1.875" style="1"/>
  </cols>
  <sheetData>
    <row r="1" spans="1:143" ht="9" customHeight="1">
      <c r="A1" s="152" t="s">
        <v>106</v>
      </c>
      <c r="B1" s="153"/>
      <c r="C1" s="153"/>
      <c r="D1" s="153"/>
      <c r="E1" s="153"/>
      <c r="F1" s="153"/>
      <c r="G1" s="153"/>
      <c r="H1" s="154"/>
      <c r="I1" s="155" t="s">
        <v>42</v>
      </c>
      <c r="J1" s="156"/>
      <c r="K1" s="156"/>
      <c r="L1" s="156"/>
      <c r="M1" s="156"/>
      <c r="N1" s="156"/>
      <c r="O1" s="156"/>
      <c r="P1" s="156"/>
      <c r="Q1" s="156"/>
      <c r="R1" s="156"/>
      <c r="S1" s="156"/>
      <c r="T1" s="157"/>
      <c r="U1" s="155" t="s">
        <v>107</v>
      </c>
      <c r="V1" s="156"/>
      <c r="W1" s="156"/>
      <c r="X1" s="156"/>
      <c r="Y1" s="156"/>
      <c r="Z1" s="156"/>
      <c r="AA1" s="156"/>
      <c r="AB1" s="156"/>
      <c r="AC1" s="156"/>
      <c r="AD1" s="156"/>
      <c r="AE1" s="156"/>
      <c r="AF1" s="157"/>
      <c r="AG1" s="152" t="s">
        <v>41</v>
      </c>
      <c r="AH1" s="158"/>
      <c r="AI1" s="158"/>
      <c r="AJ1" s="158"/>
      <c r="AK1" s="158"/>
      <c r="AL1" s="158"/>
      <c r="AM1" s="158"/>
      <c r="AN1" s="158"/>
      <c r="AO1" s="158"/>
      <c r="AP1" s="158"/>
      <c r="AQ1" s="158"/>
      <c r="AR1" s="158"/>
      <c r="AS1" s="158"/>
      <c r="AT1" s="158"/>
      <c r="AU1" s="158"/>
      <c r="AV1" s="159"/>
      <c r="AW1" s="152" t="s">
        <v>108</v>
      </c>
      <c r="AX1" s="158"/>
      <c r="AY1" s="158"/>
      <c r="AZ1" s="158"/>
      <c r="BA1" s="159"/>
      <c r="EE1" s="3"/>
      <c r="EH1" s="2"/>
    </row>
    <row r="2" spans="1:143" ht="8.25" customHeight="1">
      <c r="A2" s="160"/>
      <c r="B2" s="161"/>
      <c r="C2" s="161"/>
      <c r="D2" s="161"/>
      <c r="E2" s="161"/>
      <c r="F2" s="161"/>
      <c r="G2" s="161"/>
      <c r="H2" s="162"/>
      <c r="I2" s="169" t="s">
        <v>43</v>
      </c>
      <c r="J2" s="170"/>
      <c r="K2" s="170"/>
      <c r="L2" s="175"/>
      <c r="M2" s="175"/>
      <c r="N2" s="178" t="s">
        <v>44</v>
      </c>
      <c r="O2" s="176"/>
      <c r="P2" s="176"/>
      <c r="Q2" s="178" t="s">
        <v>45</v>
      </c>
      <c r="R2" s="176"/>
      <c r="S2" s="176"/>
      <c r="T2" s="178" t="s">
        <v>91</v>
      </c>
      <c r="U2" s="169" t="s">
        <v>43</v>
      </c>
      <c r="V2" s="170"/>
      <c r="W2" s="170"/>
      <c r="X2" s="175"/>
      <c r="Y2" s="175"/>
      <c r="Z2" s="178" t="s">
        <v>44</v>
      </c>
      <c r="AA2" s="176"/>
      <c r="AB2" s="176"/>
      <c r="AC2" s="178" t="s">
        <v>45</v>
      </c>
      <c r="AD2" s="176"/>
      <c r="AE2" s="176"/>
      <c r="AF2" s="178" t="s">
        <v>91</v>
      </c>
      <c r="AG2" s="160">
        <f>tou_cd</f>
        <v>0</v>
      </c>
      <c r="AH2" s="161"/>
      <c r="AI2" s="161"/>
      <c r="AJ2" s="161"/>
      <c r="AK2" s="161"/>
      <c r="AL2" s="161"/>
      <c r="AM2" s="161"/>
      <c r="AN2" s="161"/>
      <c r="AO2" s="161"/>
      <c r="AP2" s="161"/>
      <c r="AQ2" s="161"/>
      <c r="AR2" s="161"/>
      <c r="AS2" s="161"/>
      <c r="AT2" s="161"/>
      <c r="AU2" s="161"/>
      <c r="AV2" s="162"/>
      <c r="AW2" s="191">
        <f>stn_cd</f>
        <v>0</v>
      </c>
      <c r="AX2" s="175"/>
      <c r="AY2" s="175"/>
      <c r="AZ2" s="175"/>
      <c r="BA2" s="192"/>
      <c r="EE2" s="2"/>
      <c r="EH2" s="2"/>
    </row>
    <row r="3" spans="1:143" ht="8.25" customHeight="1">
      <c r="A3" s="163"/>
      <c r="B3" s="164"/>
      <c r="C3" s="164"/>
      <c r="D3" s="164"/>
      <c r="E3" s="164"/>
      <c r="F3" s="164"/>
      <c r="G3" s="164"/>
      <c r="H3" s="165"/>
      <c r="I3" s="171"/>
      <c r="J3" s="172"/>
      <c r="K3" s="172"/>
      <c r="L3" s="176"/>
      <c r="M3" s="176"/>
      <c r="N3" s="178"/>
      <c r="O3" s="176"/>
      <c r="P3" s="176"/>
      <c r="Q3" s="178"/>
      <c r="R3" s="176"/>
      <c r="S3" s="176"/>
      <c r="T3" s="178"/>
      <c r="U3" s="171"/>
      <c r="V3" s="172"/>
      <c r="W3" s="172"/>
      <c r="X3" s="176"/>
      <c r="Y3" s="176"/>
      <c r="Z3" s="178"/>
      <c r="AA3" s="176"/>
      <c r="AB3" s="176"/>
      <c r="AC3" s="178"/>
      <c r="AD3" s="176"/>
      <c r="AE3" s="176"/>
      <c r="AF3" s="178"/>
      <c r="AG3" s="163"/>
      <c r="AH3" s="164"/>
      <c r="AI3" s="164"/>
      <c r="AJ3" s="164"/>
      <c r="AK3" s="164"/>
      <c r="AL3" s="164"/>
      <c r="AM3" s="164"/>
      <c r="AN3" s="164"/>
      <c r="AO3" s="164"/>
      <c r="AP3" s="164"/>
      <c r="AQ3" s="164"/>
      <c r="AR3" s="164"/>
      <c r="AS3" s="164"/>
      <c r="AT3" s="164"/>
      <c r="AU3" s="164"/>
      <c r="AV3" s="165"/>
      <c r="AW3" s="193"/>
      <c r="AX3" s="176"/>
      <c r="AY3" s="176"/>
      <c r="AZ3" s="176"/>
      <c r="BA3" s="194"/>
      <c r="EE3" s="2"/>
      <c r="EH3" s="2"/>
    </row>
    <row r="4" spans="1:143" ht="8.25" customHeight="1">
      <c r="A4" s="166"/>
      <c r="B4" s="167"/>
      <c r="C4" s="167"/>
      <c r="D4" s="167"/>
      <c r="E4" s="167"/>
      <c r="F4" s="167"/>
      <c r="G4" s="167"/>
      <c r="H4" s="168"/>
      <c r="I4" s="173"/>
      <c r="J4" s="174"/>
      <c r="K4" s="174"/>
      <c r="L4" s="177"/>
      <c r="M4" s="177"/>
      <c r="N4" s="179"/>
      <c r="O4" s="177"/>
      <c r="P4" s="177"/>
      <c r="Q4" s="179"/>
      <c r="R4" s="177"/>
      <c r="S4" s="177"/>
      <c r="T4" s="179"/>
      <c r="U4" s="173"/>
      <c r="V4" s="174"/>
      <c r="W4" s="174"/>
      <c r="X4" s="177"/>
      <c r="Y4" s="177"/>
      <c r="Z4" s="179"/>
      <c r="AA4" s="177"/>
      <c r="AB4" s="177"/>
      <c r="AC4" s="179"/>
      <c r="AD4" s="177"/>
      <c r="AE4" s="177"/>
      <c r="AF4" s="179"/>
      <c r="AG4" s="166"/>
      <c r="AH4" s="167"/>
      <c r="AI4" s="167"/>
      <c r="AJ4" s="167"/>
      <c r="AK4" s="167"/>
      <c r="AL4" s="167"/>
      <c r="AM4" s="167"/>
      <c r="AN4" s="167"/>
      <c r="AO4" s="167"/>
      <c r="AP4" s="167"/>
      <c r="AQ4" s="167"/>
      <c r="AR4" s="167"/>
      <c r="AS4" s="167"/>
      <c r="AT4" s="167"/>
      <c r="AU4" s="167"/>
      <c r="AV4" s="168"/>
      <c r="AW4" s="195"/>
      <c r="AX4" s="177"/>
      <c r="AY4" s="177"/>
      <c r="AZ4" s="177"/>
      <c r="BA4" s="196"/>
      <c r="EE4" s="2"/>
      <c r="EH4" s="2"/>
    </row>
    <row r="5" spans="1:143" ht="7.5" customHeight="1">
      <c r="A5" s="180" t="s">
        <v>109</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EE5" s="2"/>
      <c r="EH5" s="2"/>
    </row>
    <row r="6" spans="1:143" ht="7.5" customHeight="1">
      <c r="A6" s="181"/>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EE6" s="2"/>
      <c r="EH6" s="2"/>
    </row>
    <row r="7" spans="1:143" ht="7.5" customHeight="1">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EE7" s="2"/>
      <c r="EH7" s="2"/>
    </row>
    <row r="8" spans="1:143" ht="7.5" customHeight="1">
      <c r="A8" s="181"/>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EE8" s="2"/>
      <c r="EH8" s="2"/>
    </row>
    <row r="9" spans="1:143" ht="8.25" customHeight="1">
      <c r="A9" s="182" t="s">
        <v>110</v>
      </c>
      <c r="B9" s="182"/>
      <c r="C9" s="182"/>
      <c r="D9" s="182"/>
      <c r="E9" s="182"/>
      <c r="F9" s="182"/>
      <c r="G9" s="183" t="s">
        <v>48</v>
      </c>
      <c r="H9" s="183"/>
      <c r="I9" s="183"/>
      <c r="J9" s="183"/>
      <c r="K9" s="183"/>
      <c r="L9" s="183"/>
      <c r="M9" s="183"/>
      <c r="N9" s="183"/>
      <c r="O9" s="183"/>
      <c r="P9" s="183"/>
      <c r="Q9" s="176" t="s">
        <v>46</v>
      </c>
      <c r="R9" s="176"/>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row>
    <row r="10" spans="1:143" ht="8.25" customHeight="1">
      <c r="A10" s="182"/>
      <c r="B10" s="182"/>
      <c r="C10" s="182"/>
      <c r="D10" s="182"/>
      <c r="E10" s="182"/>
      <c r="F10" s="182"/>
      <c r="G10" s="183"/>
      <c r="H10" s="183"/>
      <c r="I10" s="183"/>
      <c r="J10" s="183"/>
      <c r="K10" s="183"/>
      <c r="L10" s="183"/>
      <c r="M10" s="183"/>
      <c r="N10" s="183"/>
      <c r="O10" s="183"/>
      <c r="P10" s="183"/>
      <c r="Q10" s="176"/>
      <c r="R10" s="176"/>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row>
    <row r="11" spans="1:143" ht="8.25" customHeight="1">
      <c r="A11" s="187" t="s">
        <v>47</v>
      </c>
      <c r="B11" s="187"/>
      <c r="C11" s="187"/>
      <c r="D11" s="187"/>
      <c r="E11" s="187"/>
      <c r="F11" s="187"/>
      <c r="G11" s="189" t="s">
        <v>49</v>
      </c>
      <c r="H11" s="189"/>
      <c r="I11" s="189"/>
      <c r="J11" s="189"/>
      <c r="K11" s="189"/>
      <c r="L11" s="189"/>
      <c r="M11" s="189"/>
      <c r="N11" s="189"/>
      <c r="O11" s="189"/>
      <c r="P11" s="189"/>
      <c r="Q11" s="176"/>
      <c r="R11" s="176"/>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row>
    <row r="12" spans="1:143" ht="8.25" customHeight="1" thickBot="1">
      <c r="A12" s="188"/>
      <c r="B12" s="188"/>
      <c r="C12" s="188"/>
      <c r="D12" s="188"/>
      <c r="E12" s="188"/>
      <c r="F12" s="188"/>
      <c r="G12" s="190"/>
      <c r="H12" s="190"/>
      <c r="I12" s="190"/>
      <c r="J12" s="190"/>
      <c r="K12" s="190"/>
      <c r="L12" s="190"/>
      <c r="M12" s="190"/>
      <c r="N12" s="190"/>
      <c r="O12" s="190"/>
      <c r="P12" s="190"/>
      <c r="Q12" s="184"/>
      <c r="R12" s="184"/>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row>
    <row r="13" spans="1:143" ht="10.5" customHeight="1">
      <c r="A13" s="224" t="s">
        <v>92</v>
      </c>
      <c r="B13" s="203"/>
      <c r="C13" s="203"/>
      <c r="D13" s="203"/>
      <c r="E13" s="225" cm="1">
        <f t="array" ref="E13">license_nm</f>
        <v>0</v>
      </c>
      <c r="F13" s="226"/>
      <c r="G13" s="226"/>
      <c r="H13" s="226"/>
      <c r="I13" s="226"/>
      <c r="J13" s="226"/>
      <c r="K13" s="226"/>
      <c r="L13" s="226"/>
      <c r="M13" s="226"/>
      <c r="N13" s="226"/>
      <c r="O13" s="226"/>
      <c r="P13" s="226"/>
      <c r="Q13" s="226"/>
      <c r="R13" s="229" t="s">
        <v>111</v>
      </c>
      <c r="S13" s="197">
        <f>license_count</f>
        <v>0</v>
      </c>
      <c r="T13" s="197"/>
      <c r="U13" s="197"/>
      <c r="V13" s="229" t="s">
        <v>112</v>
      </c>
      <c r="W13" s="199" t="s">
        <v>93</v>
      </c>
      <c r="X13" s="199"/>
      <c r="Y13" s="197">
        <f>license_no</f>
        <v>0</v>
      </c>
      <c r="Z13" s="197"/>
      <c r="AA13" s="197"/>
      <c r="AB13" s="197"/>
      <c r="AC13" s="197"/>
      <c r="AD13" s="197"/>
      <c r="AE13" s="197"/>
      <c r="AF13" s="199" t="s">
        <v>94</v>
      </c>
      <c r="AG13" s="200"/>
      <c r="AH13" s="203" t="s">
        <v>100</v>
      </c>
      <c r="AI13" s="203"/>
      <c r="AJ13" s="203"/>
      <c r="AK13" s="203"/>
      <c r="AL13" s="205">
        <f>IF(TRIM(VLOOKUP("代表者",daisei,3,FALSE))&lt;&gt;"",VLOOKUP("代表者",daisei,3,FALSE),daihyo_nm)</f>
        <v>0</v>
      </c>
      <c r="AM13" s="206"/>
      <c r="AN13" s="206"/>
      <c r="AO13" s="206"/>
      <c r="AP13" s="206"/>
      <c r="AQ13" s="206"/>
      <c r="AR13" s="206"/>
      <c r="AS13" s="206"/>
      <c r="AT13" s="206"/>
      <c r="AU13" s="206"/>
      <c r="AV13" s="206"/>
      <c r="AW13" s="206"/>
      <c r="AX13" s="206"/>
      <c r="AY13" s="206"/>
      <c r="AZ13" s="206"/>
      <c r="BA13" s="207"/>
      <c r="EE13" s="5"/>
      <c r="EF13" s="5" t="s">
        <v>179</v>
      </c>
      <c r="EH13" s="2"/>
      <c r="EM13" s="5" t="s">
        <v>179</v>
      </c>
    </row>
    <row r="14" spans="1:143" ht="10.5" customHeight="1">
      <c r="A14" s="211"/>
      <c r="B14" s="204"/>
      <c r="C14" s="204"/>
      <c r="D14" s="204"/>
      <c r="E14" s="227"/>
      <c r="F14" s="228"/>
      <c r="G14" s="228"/>
      <c r="H14" s="228"/>
      <c r="I14" s="228"/>
      <c r="J14" s="228"/>
      <c r="K14" s="228"/>
      <c r="L14" s="228"/>
      <c r="M14" s="228"/>
      <c r="N14" s="228"/>
      <c r="O14" s="228"/>
      <c r="P14" s="228"/>
      <c r="Q14" s="228"/>
      <c r="R14" s="230"/>
      <c r="S14" s="198"/>
      <c r="T14" s="198"/>
      <c r="U14" s="198"/>
      <c r="V14" s="230"/>
      <c r="W14" s="201"/>
      <c r="X14" s="201"/>
      <c r="Y14" s="198"/>
      <c r="Z14" s="198"/>
      <c r="AA14" s="198"/>
      <c r="AB14" s="198"/>
      <c r="AC14" s="198"/>
      <c r="AD14" s="198"/>
      <c r="AE14" s="198"/>
      <c r="AF14" s="201"/>
      <c r="AG14" s="202"/>
      <c r="AH14" s="204"/>
      <c r="AI14" s="204"/>
      <c r="AJ14" s="204"/>
      <c r="AK14" s="204"/>
      <c r="AL14" s="208"/>
      <c r="AM14" s="209"/>
      <c r="AN14" s="209"/>
      <c r="AO14" s="209"/>
      <c r="AP14" s="209"/>
      <c r="AQ14" s="209"/>
      <c r="AR14" s="209"/>
      <c r="AS14" s="209"/>
      <c r="AT14" s="209"/>
      <c r="AU14" s="209"/>
      <c r="AV14" s="209"/>
      <c r="AW14" s="209"/>
      <c r="AX14" s="209"/>
      <c r="AY14" s="209"/>
      <c r="AZ14" s="209"/>
      <c r="BA14" s="210"/>
      <c r="EE14" s="6"/>
      <c r="EF14" s="6" t="s">
        <v>71</v>
      </c>
      <c r="EH14" s="2"/>
      <c r="EM14" s="5" t="s">
        <v>0</v>
      </c>
    </row>
    <row r="15" spans="1:143" ht="10.5" customHeight="1">
      <c r="A15" s="211" t="s">
        <v>96</v>
      </c>
      <c r="B15" s="204"/>
      <c r="C15" s="204"/>
      <c r="D15" s="204"/>
      <c r="E15" s="214">
        <f>IF(TRIM(new_shogo_nm)&lt;&gt;"",new_shogo_nm,shogo_nm)</f>
        <v>0</v>
      </c>
      <c r="F15" s="214"/>
      <c r="G15" s="214"/>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04" t="s">
        <v>99</v>
      </c>
      <c r="AI15" s="204"/>
      <c r="AJ15" s="204"/>
      <c r="AK15" s="204"/>
      <c r="AL15" s="216" t="str">
        <f>IF(TRIM(new_szt_tel)="",IF(TRIM(szt_tel)="","",LEFT(szt_tel,FIND("-",szt_tel)-1)),LEFT(new_szt_tel,FIND("-",new_szt_tel)-1))</f>
        <v/>
      </c>
      <c r="AM15" s="217"/>
      <c r="AN15" s="217"/>
      <c r="AO15" s="217"/>
      <c r="AP15" s="220" t="s">
        <v>111</v>
      </c>
      <c r="AQ15" s="222" t="str">
        <f>IF(TRIM(new_szt_tel)="",IF(TRIM(szt_tel)="","",LEFT(RIGHT(szt_tel,LEN(szt_tel)-FIND("-",szt_tel)),FIND("-",RIGHT(szt_tel,LEN(szt_tel)-FIND("-",szt_tel)))-1)),LEFT(RIGHT(new_szt_tel,LEN(new_szt_tel)-FIND("-",new_szt_tel)),FIND("-",RIGHT(new_szt_tel,LEN(new_szt_tel)-FIND("-",new_szt_tel)))-1))</f>
        <v/>
      </c>
      <c r="AR15" s="222"/>
      <c r="AS15" s="222"/>
      <c r="AT15" s="222"/>
      <c r="AU15" s="222"/>
      <c r="AV15" s="220" t="s">
        <v>112</v>
      </c>
      <c r="AW15" s="231" t="str">
        <f>IF(TRIM(new_szt_tel)="",IF(TRIM(szt_tel)="","",RIGHT(RIGHT(szt_tel,LEN(szt_tel)-FIND("-",szt_tel)),LEN(RIGHT(szt_tel,LEN(szt_tel)-FIND("-",szt_tel)))-FIND("-",RIGHT(szt_tel,LEN(szt_tel)-FIND("-",szt_tel))))),RIGHT(RIGHT(new_szt_tel,LEN(new_szt_tel)-FIND("-",new_szt_tel)),LEN(RIGHT(szt_tel,LEN(new_szt_tel)-FIND("-",new_szt_tel)))-FIND("-",RIGHT(new_szt_tel,LEN(new_szt_tel)-FIND("-",new_szt_tel)))))</f>
        <v/>
      </c>
      <c r="AX15" s="231"/>
      <c r="AY15" s="231"/>
      <c r="AZ15" s="231"/>
      <c r="BA15" s="232"/>
      <c r="EE15" s="6"/>
      <c r="EF15" s="6" t="s">
        <v>72</v>
      </c>
      <c r="EH15" s="2"/>
      <c r="EM15" s="6" t="s">
        <v>50</v>
      </c>
    </row>
    <row r="16" spans="1:143" ht="10.5" customHeight="1" thickBot="1">
      <c r="A16" s="212"/>
      <c r="B16" s="213"/>
      <c r="C16" s="213"/>
      <c r="D16" s="213"/>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3"/>
      <c r="AI16" s="213"/>
      <c r="AJ16" s="213"/>
      <c r="AK16" s="213"/>
      <c r="AL16" s="218"/>
      <c r="AM16" s="219"/>
      <c r="AN16" s="219"/>
      <c r="AO16" s="219"/>
      <c r="AP16" s="221"/>
      <c r="AQ16" s="223"/>
      <c r="AR16" s="223"/>
      <c r="AS16" s="223"/>
      <c r="AT16" s="223"/>
      <c r="AU16" s="223"/>
      <c r="AV16" s="221"/>
      <c r="AW16" s="233"/>
      <c r="AX16" s="233"/>
      <c r="AY16" s="233"/>
      <c r="AZ16" s="233"/>
      <c r="BA16" s="234"/>
      <c r="EE16" s="6"/>
      <c r="EF16" s="6" t="s">
        <v>73</v>
      </c>
      <c r="EH16" s="2"/>
      <c r="EM16" s="6" t="s">
        <v>51</v>
      </c>
    </row>
    <row r="17" spans="1:143" ht="6" customHeight="1" thickBot="1">
      <c r="A17" s="235"/>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6"/>
      <c r="AR17" s="236"/>
      <c r="AS17" s="236"/>
      <c r="AT17" s="236"/>
      <c r="AU17" s="236"/>
      <c r="AV17" s="236"/>
      <c r="AW17" s="236"/>
      <c r="AX17" s="236"/>
      <c r="AY17" s="236"/>
      <c r="AZ17" s="236"/>
      <c r="BA17" s="236"/>
      <c r="EE17" s="6"/>
      <c r="EF17" s="6" t="s">
        <v>74</v>
      </c>
      <c r="EG17" s="2"/>
      <c r="EH17" s="2"/>
      <c r="EM17" s="6" t="s">
        <v>52</v>
      </c>
    </row>
    <row r="18" spans="1:143" ht="7.9" customHeight="1">
      <c r="A18" s="237" t="b">
        <f>stn=""</f>
        <v>1</v>
      </c>
      <c r="B18" s="237"/>
      <c r="C18" s="239" t="s">
        <v>113</v>
      </c>
      <c r="D18" s="239"/>
      <c r="E18" s="237" t="b">
        <f>stn&lt;&gt;""</f>
        <v>0</v>
      </c>
      <c r="F18" s="237"/>
      <c r="G18" s="239" t="s">
        <v>132</v>
      </c>
      <c r="H18" s="239"/>
      <c r="I18" s="241" t="s">
        <v>114</v>
      </c>
      <c r="J18" s="243">
        <f>change</f>
        <v>0</v>
      </c>
      <c r="K18" s="243"/>
      <c r="L18" s="243"/>
      <c r="M18" s="243"/>
      <c r="N18" s="243"/>
      <c r="O18" s="243"/>
      <c r="P18" s="243"/>
      <c r="Q18" s="243"/>
      <c r="R18" s="243"/>
      <c r="S18" s="243"/>
      <c r="T18" s="243"/>
      <c r="U18" s="243"/>
      <c r="V18" s="243"/>
      <c r="W18" s="243"/>
      <c r="X18" s="243"/>
      <c r="Y18" s="241" t="s">
        <v>114</v>
      </c>
      <c r="Z18" s="255"/>
      <c r="AA18" s="255"/>
      <c r="AB18" s="239" t="s">
        <v>133</v>
      </c>
      <c r="AC18" s="239"/>
      <c r="AD18" s="255"/>
      <c r="AE18" s="255"/>
      <c r="AF18" s="239" t="s">
        <v>134</v>
      </c>
      <c r="AG18" s="239"/>
      <c r="AH18" s="257" t="s">
        <v>135</v>
      </c>
      <c r="AI18" s="257"/>
      <c r="AJ18" s="257"/>
      <c r="AK18" s="257"/>
      <c r="AL18" s="257"/>
      <c r="AM18" s="257"/>
      <c r="AN18" s="257"/>
      <c r="AO18" s="257"/>
      <c r="AP18" s="258"/>
      <c r="AQ18" s="261" t="s">
        <v>43</v>
      </c>
      <c r="AR18" s="176"/>
      <c r="AS18" s="245" t="str" cm="1">
        <f t="array" ref="AS18">TEXT(input_date,"e")</f>
        <v>33</v>
      </c>
      <c r="AT18" s="245"/>
      <c r="AU18" s="247" t="s">
        <v>44</v>
      </c>
      <c r="AV18" s="249" cm="1">
        <f t="array" ref="AV18">MONTH(input_date)</f>
        <v>1</v>
      </c>
      <c r="AW18" s="245"/>
      <c r="AX18" s="250" t="s">
        <v>45</v>
      </c>
      <c r="AY18" s="249" cm="1">
        <f t="array" ref="AY18">DAY(input_date)</f>
        <v>0</v>
      </c>
      <c r="AZ18" s="249"/>
      <c r="BA18" s="253" t="s">
        <v>91</v>
      </c>
      <c r="EE18" s="6"/>
      <c r="EF18" s="6" t="s">
        <v>75</v>
      </c>
      <c r="EM18" s="6" t="s">
        <v>53</v>
      </c>
    </row>
    <row r="19" spans="1:143" ht="7.9" customHeight="1" thickBot="1">
      <c r="A19" s="238"/>
      <c r="B19" s="238"/>
      <c r="C19" s="240"/>
      <c r="D19" s="240"/>
      <c r="E19" s="238"/>
      <c r="F19" s="238"/>
      <c r="G19" s="240"/>
      <c r="H19" s="240"/>
      <c r="I19" s="242"/>
      <c r="J19" s="244"/>
      <c r="K19" s="244"/>
      <c r="L19" s="244"/>
      <c r="M19" s="244"/>
      <c r="N19" s="244"/>
      <c r="O19" s="244"/>
      <c r="P19" s="244"/>
      <c r="Q19" s="244"/>
      <c r="R19" s="244"/>
      <c r="S19" s="244"/>
      <c r="T19" s="244"/>
      <c r="U19" s="244"/>
      <c r="V19" s="244"/>
      <c r="W19" s="244"/>
      <c r="X19" s="244"/>
      <c r="Y19" s="242"/>
      <c r="Z19" s="256"/>
      <c r="AA19" s="256"/>
      <c r="AB19" s="240"/>
      <c r="AC19" s="240"/>
      <c r="AD19" s="256"/>
      <c r="AE19" s="256"/>
      <c r="AF19" s="240"/>
      <c r="AG19" s="240"/>
      <c r="AH19" s="259"/>
      <c r="AI19" s="259"/>
      <c r="AJ19" s="259"/>
      <c r="AK19" s="259"/>
      <c r="AL19" s="259"/>
      <c r="AM19" s="259"/>
      <c r="AN19" s="259"/>
      <c r="AO19" s="259"/>
      <c r="AP19" s="260"/>
      <c r="AQ19" s="262"/>
      <c r="AR19" s="263"/>
      <c r="AS19" s="246"/>
      <c r="AT19" s="246"/>
      <c r="AU19" s="248"/>
      <c r="AV19" s="246"/>
      <c r="AW19" s="246"/>
      <c r="AX19" s="251"/>
      <c r="AY19" s="252"/>
      <c r="AZ19" s="252"/>
      <c r="BA19" s="254"/>
      <c r="EE19" s="6"/>
      <c r="EF19" s="6" t="s">
        <v>76</v>
      </c>
      <c r="EM19" s="6" t="s">
        <v>54</v>
      </c>
    </row>
    <row r="20" spans="1:143" ht="9.75" customHeight="1">
      <c r="A20" s="264" t="s">
        <v>136</v>
      </c>
      <c r="B20" s="265"/>
      <c r="C20" s="265"/>
      <c r="D20" s="265"/>
      <c r="E20" s="265"/>
      <c r="F20" s="265"/>
      <c r="G20" s="265"/>
      <c r="H20" s="265"/>
      <c r="I20" s="265"/>
      <c r="J20" s="265"/>
      <c r="K20" s="265"/>
      <c r="L20" s="265"/>
      <c r="M20" s="265"/>
      <c r="N20" s="265"/>
      <c r="O20" s="266"/>
      <c r="P20" s="270">
        <f>IF(TRIM(new_siten_nm)&lt;&gt;"",new_siten_nm,stn)</f>
        <v>0</v>
      </c>
      <c r="Q20" s="271"/>
      <c r="R20" s="271"/>
      <c r="S20" s="271"/>
      <c r="T20" s="271"/>
      <c r="U20" s="271"/>
      <c r="V20" s="271"/>
      <c r="W20" s="271"/>
      <c r="X20" s="271"/>
      <c r="Y20" s="271"/>
      <c r="Z20" s="271"/>
      <c r="AA20" s="271"/>
      <c r="AB20" s="271"/>
      <c r="AC20" s="271"/>
      <c r="AD20" s="271"/>
      <c r="AE20" s="271"/>
      <c r="AF20" s="271"/>
      <c r="AG20" s="271"/>
      <c r="AH20" s="271"/>
      <c r="AI20" s="271"/>
      <c r="AJ20" s="271"/>
      <c r="AK20" s="271"/>
      <c r="AL20" s="271"/>
      <c r="AM20" s="271"/>
      <c r="AN20" s="271"/>
      <c r="AO20" s="271"/>
      <c r="AP20" s="271"/>
      <c r="AQ20" s="272"/>
      <c r="AR20" s="272"/>
      <c r="AS20" s="272"/>
      <c r="AT20" s="272"/>
      <c r="AU20" s="272"/>
      <c r="AV20" s="272"/>
      <c r="AW20" s="272"/>
      <c r="AX20" s="272"/>
      <c r="AY20" s="272"/>
      <c r="AZ20" s="272"/>
      <c r="BA20" s="273"/>
      <c r="EE20" s="6"/>
      <c r="EF20" s="6" t="s">
        <v>77</v>
      </c>
      <c r="EM20" s="6" t="s">
        <v>55</v>
      </c>
    </row>
    <row r="21" spans="1:143" ht="9.75" customHeight="1" thickBot="1">
      <c r="A21" s="267"/>
      <c r="B21" s="268"/>
      <c r="C21" s="268"/>
      <c r="D21" s="268"/>
      <c r="E21" s="268"/>
      <c r="F21" s="268"/>
      <c r="G21" s="268"/>
      <c r="H21" s="268"/>
      <c r="I21" s="268"/>
      <c r="J21" s="268"/>
      <c r="K21" s="268"/>
      <c r="L21" s="268"/>
      <c r="M21" s="268"/>
      <c r="N21" s="268"/>
      <c r="O21" s="269"/>
      <c r="P21" s="274"/>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5"/>
      <c r="AY21" s="275"/>
      <c r="AZ21" s="275"/>
      <c r="BA21" s="276"/>
      <c r="EE21" s="6"/>
      <c r="EF21" s="6" t="s">
        <v>78</v>
      </c>
      <c r="EM21" s="6" t="s">
        <v>56</v>
      </c>
    </row>
    <row r="22" spans="1:143" ht="7.5" customHeight="1" thickBot="1">
      <c r="A22" s="277"/>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EE22" s="6"/>
      <c r="EF22" s="6" t="s">
        <v>79</v>
      </c>
      <c r="EM22" s="6" t="s">
        <v>57</v>
      </c>
    </row>
    <row r="23" spans="1:143" ht="9" customHeight="1">
      <c r="A23" s="278" t="s">
        <v>115</v>
      </c>
      <c r="B23" s="279"/>
      <c r="C23" s="279"/>
      <c r="D23" s="279"/>
      <c r="E23" s="279"/>
      <c r="F23" s="282"/>
      <c r="G23" s="283"/>
      <c r="H23" s="283"/>
      <c r="I23" s="283"/>
      <c r="J23" s="283"/>
      <c r="K23" s="283"/>
      <c r="L23" s="283"/>
      <c r="M23" s="283"/>
      <c r="N23" s="283"/>
      <c r="O23" s="283" t="s">
        <v>116</v>
      </c>
      <c r="P23" s="283"/>
      <c r="Q23" s="283"/>
      <c r="R23" s="283"/>
      <c r="S23" s="283"/>
      <c r="T23" s="283"/>
      <c r="U23" s="241" t="s">
        <v>117</v>
      </c>
      <c r="V23" s="241"/>
      <c r="W23" s="241"/>
      <c r="X23" s="241"/>
      <c r="Y23" s="241"/>
      <c r="Z23" s="241"/>
      <c r="AA23" s="241"/>
      <c r="AB23" s="241"/>
      <c r="AC23" s="286"/>
      <c r="AD23" s="282"/>
      <c r="AE23" s="283"/>
      <c r="AF23" s="283"/>
      <c r="AG23" s="283"/>
      <c r="AH23" s="283"/>
      <c r="AI23" s="283"/>
      <c r="AJ23" s="283"/>
      <c r="AK23" s="283"/>
      <c r="AL23" s="283"/>
      <c r="AM23" s="283" t="s">
        <v>118</v>
      </c>
      <c r="AN23" s="283"/>
      <c r="AO23" s="283"/>
      <c r="AP23" s="283"/>
      <c r="AQ23" s="283"/>
      <c r="AR23" s="283"/>
      <c r="AS23" s="241" t="s">
        <v>119</v>
      </c>
      <c r="AT23" s="241"/>
      <c r="AU23" s="241"/>
      <c r="AV23" s="241"/>
      <c r="AW23" s="241"/>
      <c r="AX23" s="241"/>
      <c r="AY23" s="241"/>
      <c r="AZ23" s="241"/>
      <c r="BA23" s="289"/>
      <c r="EE23" s="6"/>
      <c r="EF23" s="6" t="s">
        <v>77</v>
      </c>
      <c r="EG23" s="2"/>
      <c r="EH23" s="2"/>
      <c r="EM23" s="6" t="s">
        <v>58</v>
      </c>
    </row>
    <row r="24" spans="1:143" ht="9" customHeight="1">
      <c r="A24" s="280"/>
      <c r="B24" s="281"/>
      <c r="C24" s="281"/>
      <c r="D24" s="281"/>
      <c r="E24" s="281"/>
      <c r="F24" s="284"/>
      <c r="G24" s="285"/>
      <c r="H24" s="285"/>
      <c r="I24" s="285"/>
      <c r="J24" s="285"/>
      <c r="K24" s="285"/>
      <c r="L24" s="285"/>
      <c r="M24" s="285"/>
      <c r="N24" s="285"/>
      <c r="O24" s="285"/>
      <c r="P24" s="285"/>
      <c r="Q24" s="285"/>
      <c r="R24" s="285"/>
      <c r="S24" s="285"/>
      <c r="T24" s="285"/>
      <c r="U24" s="287"/>
      <c r="V24" s="287"/>
      <c r="W24" s="287"/>
      <c r="X24" s="287"/>
      <c r="Y24" s="287"/>
      <c r="Z24" s="287"/>
      <c r="AA24" s="287"/>
      <c r="AB24" s="287"/>
      <c r="AC24" s="288"/>
      <c r="AD24" s="284"/>
      <c r="AE24" s="285"/>
      <c r="AF24" s="285"/>
      <c r="AG24" s="285"/>
      <c r="AH24" s="285"/>
      <c r="AI24" s="285"/>
      <c r="AJ24" s="285"/>
      <c r="AK24" s="285"/>
      <c r="AL24" s="285"/>
      <c r="AM24" s="285"/>
      <c r="AN24" s="285"/>
      <c r="AO24" s="285"/>
      <c r="AP24" s="285"/>
      <c r="AQ24" s="285"/>
      <c r="AR24" s="285"/>
      <c r="AS24" s="287"/>
      <c r="AT24" s="287"/>
      <c r="AU24" s="287"/>
      <c r="AV24" s="287"/>
      <c r="AW24" s="287"/>
      <c r="AX24" s="287"/>
      <c r="AY24" s="287"/>
      <c r="AZ24" s="287"/>
      <c r="BA24" s="290"/>
      <c r="ED24" s="23"/>
      <c r="EE24" s="6"/>
      <c r="EF24" s="6" t="s">
        <v>78</v>
      </c>
      <c r="EG24" s="2"/>
      <c r="EH24" s="2"/>
      <c r="EM24" s="6" t="s">
        <v>59</v>
      </c>
    </row>
    <row r="25" spans="1:143" ht="10.5" customHeight="1">
      <c r="A25" s="291" t="s">
        <v>120</v>
      </c>
      <c r="B25" s="292"/>
      <c r="C25" s="297" t="s">
        <v>95</v>
      </c>
      <c r="D25" s="298"/>
      <c r="E25" s="298"/>
      <c r="F25" s="299">
        <f>IF(TRIM(stn)&lt;&gt;"","",new_shogo_kn)</f>
        <v>0</v>
      </c>
      <c r="G25" s="300"/>
      <c r="H25" s="300"/>
      <c r="I25" s="300"/>
      <c r="J25" s="300"/>
      <c r="K25" s="300"/>
      <c r="L25" s="300"/>
      <c r="M25" s="300"/>
      <c r="N25" s="300"/>
      <c r="O25" s="300"/>
      <c r="P25" s="300"/>
      <c r="Q25" s="300"/>
      <c r="R25" s="300"/>
      <c r="S25" s="300"/>
      <c r="T25" s="300"/>
      <c r="U25" s="300"/>
      <c r="V25" s="300"/>
      <c r="W25" s="300"/>
      <c r="X25" s="300"/>
      <c r="Y25" s="300"/>
      <c r="Z25" s="300"/>
      <c r="AA25" s="300"/>
      <c r="AB25" s="300"/>
      <c r="AC25" s="301"/>
      <c r="AD25" s="299">
        <f>IF(TRIM(stn)&lt;&gt;"","",old_shogo_kn)</f>
        <v>0</v>
      </c>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1"/>
      <c r="ED25" s="23"/>
      <c r="EE25" s="6"/>
      <c r="EF25" s="6" t="s">
        <v>79</v>
      </c>
      <c r="EG25" s="2"/>
      <c r="EH25" s="2"/>
      <c r="EM25" s="6" t="s">
        <v>60</v>
      </c>
    </row>
    <row r="26" spans="1:143" ht="13.5" customHeight="1">
      <c r="A26" s="293"/>
      <c r="B26" s="294"/>
      <c r="C26" s="302" t="s">
        <v>137</v>
      </c>
      <c r="D26" s="303"/>
      <c r="E26" s="303"/>
      <c r="F26" s="305"/>
      <c r="G26" s="306"/>
      <c r="H26" s="306"/>
      <c r="I26" s="306"/>
      <c r="J26" s="306"/>
      <c r="K26" s="306"/>
      <c r="L26" s="306"/>
      <c r="M26" s="306"/>
      <c r="N26" s="306"/>
      <c r="O26" s="306"/>
      <c r="P26" s="306"/>
      <c r="Q26" s="306"/>
      <c r="R26" s="306"/>
      <c r="S26" s="306"/>
      <c r="T26" s="306"/>
      <c r="U26" s="306"/>
      <c r="V26" s="306"/>
      <c r="W26" s="306"/>
      <c r="X26" s="306"/>
      <c r="Y26" s="306"/>
      <c r="Z26" s="306"/>
      <c r="AA26" s="306"/>
      <c r="AB26" s="306"/>
      <c r="AC26" s="307"/>
      <c r="AD26" s="305">
        <f>IF(TRIM(stn)&lt;&gt;"","",old_shogo_nm)</f>
        <v>0</v>
      </c>
      <c r="AE26" s="306"/>
      <c r="AF26" s="306"/>
      <c r="AG26" s="306"/>
      <c r="AH26" s="306"/>
      <c r="AI26" s="306"/>
      <c r="AJ26" s="306"/>
      <c r="AK26" s="306"/>
      <c r="AL26" s="306"/>
      <c r="AM26" s="306"/>
      <c r="AN26" s="306"/>
      <c r="AO26" s="306"/>
      <c r="AP26" s="306"/>
      <c r="AQ26" s="306"/>
      <c r="AR26" s="306"/>
      <c r="AS26" s="306"/>
      <c r="AT26" s="306"/>
      <c r="AU26" s="306"/>
      <c r="AV26" s="306"/>
      <c r="AW26" s="306"/>
      <c r="AX26" s="306"/>
      <c r="AY26" s="306"/>
      <c r="AZ26" s="306"/>
      <c r="BA26" s="307"/>
      <c r="ED26" s="23"/>
      <c r="EE26" s="6"/>
      <c r="EF26" s="6" t="s">
        <v>80</v>
      </c>
      <c r="EG26" s="2"/>
      <c r="EH26" s="2"/>
      <c r="EM26" s="6" t="s">
        <v>61</v>
      </c>
    </row>
    <row r="27" spans="1:143" ht="13.5" customHeight="1">
      <c r="A27" s="293"/>
      <c r="B27" s="294"/>
      <c r="C27" s="304"/>
      <c r="D27" s="303"/>
      <c r="E27" s="303"/>
      <c r="F27" s="308"/>
      <c r="G27" s="309"/>
      <c r="H27" s="309"/>
      <c r="I27" s="309"/>
      <c r="J27" s="309"/>
      <c r="K27" s="309"/>
      <c r="L27" s="309"/>
      <c r="M27" s="309"/>
      <c r="N27" s="309"/>
      <c r="O27" s="309"/>
      <c r="P27" s="309"/>
      <c r="Q27" s="309"/>
      <c r="R27" s="309"/>
      <c r="S27" s="309"/>
      <c r="T27" s="309"/>
      <c r="U27" s="309"/>
      <c r="V27" s="309"/>
      <c r="W27" s="309"/>
      <c r="X27" s="309"/>
      <c r="Y27" s="309"/>
      <c r="Z27" s="309"/>
      <c r="AA27" s="309"/>
      <c r="AB27" s="309"/>
      <c r="AC27" s="310"/>
      <c r="AD27" s="308"/>
      <c r="AE27" s="309"/>
      <c r="AF27" s="309"/>
      <c r="AG27" s="309"/>
      <c r="AH27" s="309"/>
      <c r="AI27" s="309"/>
      <c r="AJ27" s="309"/>
      <c r="AK27" s="309"/>
      <c r="AL27" s="309"/>
      <c r="AM27" s="309"/>
      <c r="AN27" s="309"/>
      <c r="AO27" s="309"/>
      <c r="AP27" s="309"/>
      <c r="AQ27" s="309"/>
      <c r="AR27" s="309"/>
      <c r="AS27" s="309"/>
      <c r="AT27" s="309"/>
      <c r="AU27" s="309"/>
      <c r="AV27" s="309"/>
      <c r="AW27" s="309"/>
      <c r="AX27" s="309"/>
      <c r="AY27" s="309"/>
      <c r="AZ27" s="309"/>
      <c r="BA27" s="310"/>
      <c r="ED27" s="23"/>
      <c r="EE27" s="6"/>
      <c r="EF27" s="6" t="s">
        <v>81</v>
      </c>
      <c r="EG27" s="2"/>
      <c r="EH27" s="2"/>
      <c r="EM27" s="6" t="s">
        <v>62</v>
      </c>
    </row>
    <row r="28" spans="1:143" ht="10.5" customHeight="1">
      <c r="A28" s="293"/>
      <c r="B28" s="294"/>
      <c r="C28" s="311" t="s">
        <v>183</v>
      </c>
      <c r="D28" s="170"/>
      <c r="E28" s="312"/>
      <c r="F28" s="170" t="s">
        <v>97</v>
      </c>
      <c r="G28" s="315"/>
      <c r="H28" s="316" t="str">
        <f>IF(TRIM(stn)&lt;&gt;"","",LEFT(new_szt_zip,3))</f>
        <v/>
      </c>
      <c r="I28" s="316"/>
      <c r="J28" s="316"/>
      <c r="K28" s="316"/>
      <c r="L28" s="322" t="s">
        <v>98</v>
      </c>
      <c r="M28" s="322"/>
      <c r="N28" s="316" t="str">
        <f>IF(TRIM(stn)&lt;&gt;"","",RIGHT(new_szt_zip,4))</f>
        <v/>
      </c>
      <c r="O28" s="316"/>
      <c r="P28" s="316"/>
      <c r="Q28" s="316"/>
      <c r="R28" s="316"/>
      <c r="S28" s="170"/>
      <c r="T28" s="170"/>
      <c r="U28" s="170"/>
      <c r="V28" s="170"/>
      <c r="W28" s="170"/>
      <c r="X28" s="170"/>
      <c r="Y28" s="170"/>
      <c r="Z28" s="170"/>
      <c r="AA28" s="170"/>
      <c r="AB28" s="170"/>
      <c r="AC28" s="312"/>
      <c r="AD28" s="170" t="s">
        <v>97</v>
      </c>
      <c r="AE28" s="315"/>
      <c r="AF28" s="316" t="str">
        <f>IF(TRIM(stn)&lt;&gt;"","",LEFT(old_szt_zip,3))</f>
        <v/>
      </c>
      <c r="AG28" s="316"/>
      <c r="AH28" s="316"/>
      <c r="AI28" s="316"/>
      <c r="AJ28" s="322" t="s">
        <v>98</v>
      </c>
      <c r="AK28" s="322"/>
      <c r="AL28" s="316" t="str">
        <f>IF(TRIM(stn)&lt;&gt;"","",RIGHT(old_szt_zip,4))</f>
        <v/>
      </c>
      <c r="AM28" s="316"/>
      <c r="AN28" s="316"/>
      <c r="AO28" s="316"/>
      <c r="AP28" s="316"/>
      <c r="AQ28" s="170"/>
      <c r="AR28" s="170"/>
      <c r="AS28" s="170"/>
      <c r="AT28" s="170"/>
      <c r="AU28" s="170"/>
      <c r="AV28" s="170"/>
      <c r="AW28" s="170"/>
      <c r="AX28" s="170"/>
      <c r="AY28" s="170"/>
      <c r="AZ28" s="170"/>
      <c r="BA28" s="312"/>
      <c r="ED28" s="23"/>
      <c r="EE28" s="6"/>
      <c r="EF28" s="6" t="s">
        <v>82</v>
      </c>
      <c r="EG28" s="2"/>
      <c r="EH28" s="2"/>
      <c r="EM28" s="6" t="s">
        <v>63</v>
      </c>
    </row>
    <row r="29" spans="1:143" ht="7.5" customHeight="1">
      <c r="A29" s="293"/>
      <c r="B29" s="294"/>
      <c r="C29" s="171"/>
      <c r="D29" s="172"/>
      <c r="E29" s="313"/>
      <c r="F29" s="317" t="str">
        <f>IF(TRIM(stn)&lt;&gt;"","",new_szt_tdfk&amp;new_szt_skg&amp;new_szt_cs&amp;new_szt_bnt&amp;"　"&amp;new_szt_tat)</f>
        <v>　</v>
      </c>
      <c r="G29" s="272"/>
      <c r="H29" s="272"/>
      <c r="I29" s="272"/>
      <c r="J29" s="272"/>
      <c r="K29" s="272"/>
      <c r="L29" s="272"/>
      <c r="M29" s="272"/>
      <c r="N29" s="272"/>
      <c r="O29" s="272"/>
      <c r="P29" s="272"/>
      <c r="Q29" s="272"/>
      <c r="R29" s="272"/>
      <c r="S29" s="272"/>
      <c r="T29" s="272"/>
      <c r="U29" s="272"/>
      <c r="V29" s="272"/>
      <c r="W29" s="272"/>
      <c r="X29" s="272"/>
      <c r="Y29" s="272"/>
      <c r="Z29" s="272"/>
      <c r="AA29" s="272"/>
      <c r="AB29" s="272"/>
      <c r="AC29" s="318"/>
      <c r="AD29" s="317" t="str">
        <f>IF(TRIM(stn)&lt;&gt;"","",old_szt_tdfk&amp;old_szt_skg&amp;old_szt_cs&amp;old_szt_bnt&amp;"　"&amp;old_szt_tat)</f>
        <v>　</v>
      </c>
      <c r="AE29" s="272"/>
      <c r="AF29" s="272"/>
      <c r="AG29" s="272"/>
      <c r="AH29" s="272"/>
      <c r="AI29" s="272"/>
      <c r="AJ29" s="272"/>
      <c r="AK29" s="272"/>
      <c r="AL29" s="272"/>
      <c r="AM29" s="272"/>
      <c r="AN29" s="272"/>
      <c r="AO29" s="272"/>
      <c r="AP29" s="272"/>
      <c r="AQ29" s="272"/>
      <c r="AR29" s="272"/>
      <c r="AS29" s="272"/>
      <c r="AT29" s="272"/>
      <c r="AU29" s="272"/>
      <c r="AV29" s="272"/>
      <c r="AW29" s="272"/>
      <c r="AX29" s="272"/>
      <c r="AY29" s="272"/>
      <c r="AZ29" s="272"/>
      <c r="BA29" s="318"/>
      <c r="ED29" s="23"/>
      <c r="EE29" s="6"/>
      <c r="EF29" s="6" t="s">
        <v>83</v>
      </c>
      <c r="EG29" s="2"/>
      <c r="EH29" s="2"/>
      <c r="EM29" s="6" t="s">
        <v>64</v>
      </c>
    </row>
    <row r="30" spans="1:143" ht="7.5" customHeight="1">
      <c r="A30" s="293"/>
      <c r="B30" s="294"/>
      <c r="C30" s="171"/>
      <c r="D30" s="172"/>
      <c r="E30" s="313"/>
      <c r="F30" s="317"/>
      <c r="G30" s="272"/>
      <c r="H30" s="272"/>
      <c r="I30" s="272"/>
      <c r="J30" s="272"/>
      <c r="K30" s="272"/>
      <c r="L30" s="272"/>
      <c r="M30" s="272"/>
      <c r="N30" s="272"/>
      <c r="O30" s="272"/>
      <c r="P30" s="272"/>
      <c r="Q30" s="272"/>
      <c r="R30" s="272"/>
      <c r="S30" s="272"/>
      <c r="T30" s="272"/>
      <c r="U30" s="272"/>
      <c r="V30" s="272"/>
      <c r="W30" s="272"/>
      <c r="X30" s="272"/>
      <c r="Y30" s="272"/>
      <c r="Z30" s="272"/>
      <c r="AA30" s="272"/>
      <c r="AB30" s="272"/>
      <c r="AC30" s="318"/>
      <c r="AD30" s="317"/>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318"/>
      <c r="ED30" s="23"/>
      <c r="EE30" s="6"/>
      <c r="EF30" s="6" t="s">
        <v>84</v>
      </c>
      <c r="EG30" s="2"/>
      <c r="EH30" s="2"/>
      <c r="EM30" s="6" t="s">
        <v>1</v>
      </c>
    </row>
    <row r="31" spans="1:143" ht="7.5" customHeight="1">
      <c r="A31" s="293"/>
      <c r="B31" s="294"/>
      <c r="C31" s="171"/>
      <c r="D31" s="172"/>
      <c r="E31" s="313"/>
      <c r="F31" s="317"/>
      <c r="G31" s="272"/>
      <c r="H31" s="272"/>
      <c r="I31" s="272"/>
      <c r="J31" s="272"/>
      <c r="K31" s="272"/>
      <c r="L31" s="272"/>
      <c r="M31" s="272"/>
      <c r="N31" s="272"/>
      <c r="O31" s="272"/>
      <c r="P31" s="272"/>
      <c r="Q31" s="272"/>
      <c r="R31" s="272"/>
      <c r="S31" s="272"/>
      <c r="T31" s="272"/>
      <c r="U31" s="272"/>
      <c r="V31" s="272"/>
      <c r="W31" s="272"/>
      <c r="X31" s="272"/>
      <c r="Y31" s="272"/>
      <c r="Z31" s="272"/>
      <c r="AA31" s="272"/>
      <c r="AB31" s="272"/>
      <c r="AC31" s="318"/>
      <c r="AD31" s="317"/>
      <c r="AE31" s="272"/>
      <c r="AF31" s="272"/>
      <c r="AG31" s="272"/>
      <c r="AH31" s="272"/>
      <c r="AI31" s="272"/>
      <c r="AJ31" s="272"/>
      <c r="AK31" s="272"/>
      <c r="AL31" s="272"/>
      <c r="AM31" s="272"/>
      <c r="AN31" s="272"/>
      <c r="AO31" s="272"/>
      <c r="AP31" s="272"/>
      <c r="AQ31" s="272"/>
      <c r="AR31" s="272"/>
      <c r="AS31" s="272"/>
      <c r="AT31" s="272"/>
      <c r="AU31" s="272"/>
      <c r="AV31" s="272"/>
      <c r="AW31" s="272"/>
      <c r="AX31" s="272"/>
      <c r="AY31" s="272"/>
      <c r="AZ31" s="272"/>
      <c r="BA31" s="318"/>
      <c r="ED31" s="23"/>
      <c r="EE31" s="6"/>
      <c r="EF31" s="6" t="s">
        <v>85</v>
      </c>
      <c r="EG31" s="2"/>
      <c r="EH31" s="2"/>
      <c r="EM31" s="6" t="s">
        <v>2</v>
      </c>
    </row>
    <row r="32" spans="1:143" ht="7.5" customHeight="1">
      <c r="A32" s="293"/>
      <c r="B32" s="294"/>
      <c r="C32" s="173"/>
      <c r="D32" s="174"/>
      <c r="E32" s="314"/>
      <c r="F32" s="308"/>
      <c r="G32" s="309"/>
      <c r="H32" s="309"/>
      <c r="I32" s="309"/>
      <c r="J32" s="309"/>
      <c r="K32" s="309"/>
      <c r="L32" s="309"/>
      <c r="M32" s="309"/>
      <c r="N32" s="309"/>
      <c r="O32" s="309"/>
      <c r="P32" s="309"/>
      <c r="Q32" s="309"/>
      <c r="R32" s="309"/>
      <c r="S32" s="309"/>
      <c r="T32" s="309"/>
      <c r="U32" s="309"/>
      <c r="V32" s="309"/>
      <c r="W32" s="309"/>
      <c r="X32" s="309"/>
      <c r="Y32" s="309"/>
      <c r="Z32" s="309"/>
      <c r="AA32" s="309"/>
      <c r="AB32" s="309"/>
      <c r="AC32" s="310"/>
      <c r="AD32" s="308"/>
      <c r="AE32" s="309"/>
      <c r="AF32" s="309"/>
      <c r="AG32" s="309"/>
      <c r="AH32" s="309"/>
      <c r="AI32" s="309"/>
      <c r="AJ32" s="309"/>
      <c r="AK32" s="309"/>
      <c r="AL32" s="309"/>
      <c r="AM32" s="309"/>
      <c r="AN32" s="309"/>
      <c r="AO32" s="309"/>
      <c r="AP32" s="309"/>
      <c r="AQ32" s="309"/>
      <c r="AR32" s="309"/>
      <c r="AS32" s="309"/>
      <c r="AT32" s="309"/>
      <c r="AU32" s="309"/>
      <c r="AV32" s="309"/>
      <c r="AW32" s="309"/>
      <c r="AX32" s="309"/>
      <c r="AY32" s="309"/>
      <c r="AZ32" s="309"/>
      <c r="BA32" s="310"/>
      <c r="ED32" s="23"/>
      <c r="EE32" s="6"/>
      <c r="EF32" s="6" t="s">
        <v>86</v>
      </c>
      <c r="EG32" s="2"/>
      <c r="EH32" s="2"/>
      <c r="EM32" s="6" t="s">
        <v>3</v>
      </c>
    </row>
    <row r="33" spans="1:143" ht="9" customHeight="1">
      <c r="A33" s="293"/>
      <c r="B33" s="294"/>
      <c r="C33" s="319" t="s">
        <v>99</v>
      </c>
      <c r="D33" s="303"/>
      <c r="E33" s="303"/>
      <c r="F33" s="320" t="str">
        <f>IF((OR(TRIM(stn)&lt;&gt;"",TRIM(new_szt_tel)="")),"",LEFT(new_szt_tel,FIND("-",new_szt_tel)-1))</f>
        <v/>
      </c>
      <c r="G33" s="320"/>
      <c r="H33" s="320"/>
      <c r="I33" s="320"/>
      <c r="J33" s="320"/>
      <c r="K33" s="320"/>
      <c r="L33" s="320"/>
      <c r="M33" s="201" t="s">
        <v>111</v>
      </c>
      <c r="N33" s="320" t="str">
        <f>IF((OR(TRIM(stn)&lt;&gt;"",TRIM(new_szt_tel)="")),"",LEFT(RIGHT(new_szt_tel,LEN(new_szt_tel)-FIND("-",new_szt_tel)),FIND("-",RIGHT(new_szt_tel,LEN(new_szt_tel)-FIND("-",new_szt_tel)))-1))</f>
        <v/>
      </c>
      <c r="O33" s="320"/>
      <c r="P33" s="320"/>
      <c r="Q33" s="320"/>
      <c r="R33" s="320"/>
      <c r="S33" s="320"/>
      <c r="T33" s="320"/>
      <c r="U33" s="201" t="s">
        <v>112</v>
      </c>
      <c r="V33" s="320" t="str">
        <f>IF((OR(TRIM(stn)&lt;&gt;"",TRIM(new_szt_tel)="")),"",RIGHT(RIGHT(new_szt_tel,LEN(new_szt_tel)-FIND("-",new_szt_tel)),LEN(RIGHT(new_szt_tel,LEN(new_szt_tel)-FIND("-",new_szt_tel)))-FIND("-",RIGHT(new_szt_tel,LEN(new_szt_tel)-FIND("-",new_szt_tel)))))</f>
        <v/>
      </c>
      <c r="W33" s="320"/>
      <c r="X33" s="320"/>
      <c r="Y33" s="320"/>
      <c r="Z33" s="320"/>
      <c r="AA33" s="320"/>
      <c r="AB33" s="320"/>
      <c r="AC33" s="321"/>
      <c r="AD33" s="320" t="str">
        <f>IF((OR(TRIM(stn)&lt;&gt;"",TRIM(old_szt_tel)="")),"",LEFT(old_szt_tel,FIND("-",old_szt_tel)-1))</f>
        <v/>
      </c>
      <c r="AE33" s="320"/>
      <c r="AF33" s="320"/>
      <c r="AG33" s="320"/>
      <c r="AH33" s="320"/>
      <c r="AI33" s="320"/>
      <c r="AJ33" s="320"/>
      <c r="AK33" s="201" t="s">
        <v>111</v>
      </c>
      <c r="AL33" s="320" t="str">
        <f>IF((OR(TRIM(stn)&lt;&gt;"",TRIM(old_szt_tel)="")),"",LEFT(RIGHT(old_szt_tel,LEN(old_szt_tel)-FIND("-",old_szt_tel)),FIND("-",RIGHT(old_szt_tel,LEN(old_szt_tel)-FIND("-",old_szt_tel)))-1))</f>
        <v/>
      </c>
      <c r="AM33" s="320"/>
      <c r="AN33" s="320"/>
      <c r="AO33" s="320"/>
      <c r="AP33" s="320"/>
      <c r="AQ33" s="320"/>
      <c r="AR33" s="320"/>
      <c r="AS33" s="201" t="s">
        <v>112</v>
      </c>
      <c r="AT33" s="320" t="str">
        <f>IF((OR(TRIM(stn)&lt;&gt;"",TRIM(old_szt_tel)="")),"",RIGHT(RIGHT(old_szt_tel,LEN(old_szt_tel)-FIND("-",old_szt_tel)),LEN(RIGHT(old_szt_tel,LEN(old_szt_tel)-FIND("-",old_szt_tel)))-FIND("-",RIGHT(old_szt_tel,LEN(old_szt_tel)-FIND("-",old_szt_tel)))))</f>
        <v/>
      </c>
      <c r="AU33" s="320"/>
      <c r="AV33" s="320"/>
      <c r="AW33" s="320"/>
      <c r="AX33" s="320"/>
      <c r="AY33" s="320"/>
      <c r="AZ33" s="320"/>
      <c r="BA33" s="321"/>
      <c r="ED33" s="23"/>
      <c r="EE33" s="6"/>
      <c r="EF33" s="6" t="s">
        <v>87</v>
      </c>
      <c r="EG33" s="2"/>
      <c r="EH33" s="2"/>
      <c r="EM33" s="6" t="s">
        <v>4</v>
      </c>
    </row>
    <row r="34" spans="1:143" ht="9" customHeight="1">
      <c r="A34" s="293"/>
      <c r="B34" s="294"/>
      <c r="C34" s="319"/>
      <c r="D34" s="303"/>
      <c r="E34" s="303"/>
      <c r="F34" s="320"/>
      <c r="G34" s="320"/>
      <c r="H34" s="320"/>
      <c r="I34" s="320"/>
      <c r="J34" s="320"/>
      <c r="K34" s="320"/>
      <c r="L34" s="320"/>
      <c r="M34" s="201"/>
      <c r="N34" s="320"/>
      <c r="O34" s="320"/>
      <c r="P34" s="320"/>
      <c r="Q34" s="320"/>
      <c r="R34" s="320"/>
      <c r="S34" s="320"/>
      <c r="T34" s="320"/>
      <c r="U34" s="201"/>
      <c r="V34" s="320"/>
      <c r="W34" s="320"/>
      <c r="X34" s="320"/>
      <c r="Y34" s="320"/>
      <c r="Z34" s="320"/>
      <c r="AA34" s="320"/>
      <c r="AB34" s="320"/>
      <c r="AC34" s="321"/>
      <c r="AD34" s="320"/>
      <c r="AE34" s="320"/>
      <c r="AF34" s="320"/>
      <c r="AG34" s="320"/>
      <c r="AH34" s="320"/>
      <c r="AI34" s="320"/>
      <c r="AJ34" s="320"/>
      <c r="AK34" s="201"/>
      <c r="AL34" s="320"/>
      <c r="AM34" s="320"/>
      <c r="AN34" s="320"/>
      <c r="AO34" s="320"/>
      <c r="AP34" s="320"/>
      <c r="AQ34" s="320"/>
      <c r="AR34" s="320"/>
      <c r="AS34" s="201"/>
      <c r="AT34" s="320"/>
      <c r="AU34" s="320"/>
      <c r="AV34" s="320"/>
      <c r="AW34" s="320"/>
      <c r="AX34" s="320"/>
      <c r="AY34" s="320"/>
      <c r="AZ34" s="320"/>
      <c r="BA34" s="321"/>
      <c r="ED34" s="23"/>
      <c r="EE34" s="6"/>
      <c r="EF34" s="6" t="s">
        <v>88</v>
      </c>
      <c r="EG34" s="2"/>
      <c r="EH34" s="2"/>
      <c r="EM34" s="6" t="s">
        <v>5</v>
      </c>
    </row>
    <row r="35" spans="1:143" ht="9" customHeight="1">
      <c r="A35" s="293"/>
      <c r="B35" s="294"/>
      <c r="C35" s="319" t="s">
        <v>101</v>
      </c>
      <c r="D35" s="303"/>
      <c r="E35" s="303"/>
      <c r="F35" s="320" t="str">
        <f>IF((OR(TRIM(stn)&lt;&gt;"",TRIM(new_szt_fax)="")),"",LEFT(new_szt_fax,FIND("-",new_szt_fax)-1))</f>
        <v/>
      </c>
      <c r="G35" s="320"/>
      <c r="H35" s="320"/>
      <c r="I35" s="320"/>
      <c r="J35" s="320"/>
      <c r="K35" s="320"/>
      <c r="L35" s="320"/>
      <c r="M35" s="201" t="s">
        <v>111</v>
      </c>
      <c r="N35" s="320" t="str">
        <f>IF((OR(TRIM(stn)&lt;&gt;"",TRIM(new_szt_fax)="")),"",LEFT(RIGHT(new_szt_fax,LEN(new_szt_fax)-FIND("-",new_szt_fax)),FIND("-",RIGHT(new_szt_fax,LEN(new_szt_fax)-FIND("-",new_szt_fax)))-1))</f>
        <v/>
      </c>
      <c r="O35" s="320"/>
      <c r="P35" s="320"/>
      <c r="Q35" s="320"/>
      <c r="R35" s="320"/>
      <c r="S35" s="320"/>
      <c r="T35" s="320"/>
      <c r="U35" s="201" t="s">
        <v>112</v>
      </c>
      <c r="V35" s="320" t="str">
        <f>IF((OR(TRIM(stn)&lt;&gt;"",TRIM(new_szt_fax)="")),"",RIGHT(RIGHT(new_szt_fax,LEN(new_szt_fax)-FIND("-",new_szt_fax)),LEN(RIGHT(new_szt_fax,LEN(new_szt_fax)-FIND("-",new_szt_fax)))-FIND("-",RIGHT(new_szt_fax,LEN(new_szt_fax)-FIND("-",new_szt_fax)))))</f>
        <v/>
      </c>
      <c r="W35" s="320"/>
      <c r="X35" s="320"/>
      <c r="Y35" s="320"/>
      <c r="Z35" s="320"/>
      <c r="AA35" s="320"/>
      <c r="AB35" s="320"/>
      <c r="AC35" s="321"/>
      <c r="AD35" s="320" t="str">
        <f>IF((OR(TRIM(stn)&lt;&gt;"",TRIM(old_szt_fax)="")),"",LEFT(old_szt_fax,FIND("-",old_szt_fax)-1))</f>
        <v/>
      </c>
      <c r="AE35" s="320"/>
      <c r="AF35" s="320"/>
      <c r="AG35" s="320"/>
      <c r="AH35" s="320"/>
      <c r="AI35" s="320"/>
      <c r="AJ35" s="320"/>
      <c r="AK35" s="201" t="s">
        <v>111</v>
      </c>
      <c r="AL35" s="320" t="str">
        <f>IF((OR(TRIM(stn)&lt;&gt;"",TRIM(old_szt_fax)="")),"",LEFT(RIGHT(old_szt_fax,LEN(old_szt_fax)-FIND("-",old_szt_fax)),FIND("-",RIGHT(old_szt_fax,LEN(old_szt_fax)-FIND("-",old_szt_fax)))-1))</f>
        <v/>
      </c>
      <c r="AM35" s="320"/>
      <c r="AN35" s="320"/>
      <c r="AO35" s="320"/>
      <c r="AP35" s="320"/>
      <c r="AQ35" s="320"/>
      <c r="AR35" s="320"/>
      <c r="AS35" s="201" t="s">
        <v>112</v>
      </c>
      <c r="AT35" s="320" t="str">
        <f>IF((OR(TRIM(stn)&lt;&gt;"",TRIM(old_szt_fax)="")),"",RIGHT(RIGHT(old_szt_fax,LEN(old_szt_fax)-FIND("-",old_szt_fax)),LEN(RIGHT(old_szt_fax,LEN(old_szt_fax)-FIND("-",old_szt_fax)))-FIND("-",RIGHT(old_szt_fax,LEN(old_szt_fax)-FIND("-",old_szt_fax)))))</f>
        <v/>
      </c>
      <c r="AU35" s="320"/>
      <c r="AV35" s="320"/>
      <c r="AW35" s="320"/>
      <c r="AX35" s="320"/>
      <c r="AY35" s="320"/>
      <c r="AZ35" s="320"/>
      <c r="BA35" s="321"/>
      <c r="ED35" s="23"/>
      <c r="EE35" s="6"/>
      <c r="EF35" s="6" t="s">
        <v>89</v>
      </c>
      <c r="EG35" s="2"/>
      <c r="EH35" s="2"/>
      <c r="EM35" s="6" t="s">
        <v>6</v>
      </c>
    </row>
    <row r="36" spans="1:143" ht="9" customHeight="1">
      <c r="A36" s="293"/>
      <c r="B36" s="294"/>
      <c r="C36" s="319"/>
      <c r="D36" s="303"/>
      <c r="E36" s="303"/>
      <c r="F36" s="320"/>
      <c r="G36" s="320"/>
      <c r="H36" s="320"/>
      <c r="I36" s="320"/>
      <c r="J36" s="320"/>
      <c r="K36" s="320"/>
      <c r="L36" s="320"/>
      <c r="M36" s="201"/>
      <c r="N36" s="320"/>
      <c r="O36" s="320"/>
      <c r="P36" s="320"/>
      <c r="Q36" s="320"/>
      <c r="R36" s="320"/>
      <c r="S36" s="320"/>
      <c r="T36" s="320"/>
      <c r="U36" s="201"/>
      <c r="V36" s="320"/>
      <c r="W36" s="320"/>
      <c r="X36" s="320"/>
      <c r="Y36" s="320"/>
      <c r="Z36" s="320"/>
      <c r="AA36" s="320"/>
      <c r="AB36" s="320"/>
      <c r="AC36" s="321"/>
      <c r="AD36" s="320"/>
      <c r="AE36" s="320"/>
      <c r="AF36" s="320"/>
      <c r="AG36" s="320"/>
      <c r="AH36" s="320"/>
      <c r="AI36" s="320"/>
      <c r="AJ36" s="320"/>
      <c r="AK36" s="201"/>
      <c r="AL36" s="320"/>
      <c r="AM36" s="320"/>
      <c r="AN36" s="320"/>
      <c r="AO36" s="320"/>
      <c r="AP36" s="320"/>
      <c r="AQ36" s="320"/>
      <c r="AR36" s="320"/>
      <c r="AS36" s="201"/>
      <c r="AT36" s="320"/>
      <c r="AU36" s="320"/>
      <c r="AV36" s="320"/>
      <c r="AW36" s="320"/>
      <c r="AX36" s="320"/>
      <c r="AY36" s="320"/>
      <c r="AZ36" s="320"/>
      <c r="BA36" s="321"/>
      <c r="ED36" s="23"/>
      <c r="EE36" s="6"/>
      <c r="EF36" s="6" t="s">
        <v>90</v>
      </c>
      <c r="EG36" s="2"/>
      <c r="EH36" s="2"/>
      <c r="EM36" s="6" t="s">
        <v>7</v>
      </c>
    </row>
    <row r="37" spans="1:143" ht="9.75" customHeight="1">
      <c r="A37" s="293"/>
      <c r="B37" s="294"/>
      <c r="C37" s="323" t="s">
        <v>180</v>
      </c>
      <c r="D37" s="324"/>
      <c r="E37" s="325"/>
      <c r="F37" s="329">
        <f>IF(TRIM(stn)&lt;&gt;"","",new_email1)</f>
        <v>0</v>
      </c>
      <c r="G37" s="330"/>
      <c r="H37" s="330"/>
      <c r="I37" s="330"/>
      <c r="J37" s="330"/>
      <c r="K37" s="330"/>
      <c r="L37" s="330"/>
      <c r="M37" s="330"/>
      <c r="N37" s="330"/>
      <c r="O37" s="330"/>
      <c r="P37" s="330"/>
      <c r="Q37" s="330"/>
      <c r="R37" s="330"/>
      <c r="S37" s="330"/>
      <c r="T37" s="330"/>
      <c r="U37" s="330"/>
      <c r="V37" s="330"/>
      <c r="W37" s="330"/>
      <c r="X37" s="330"/>
      <c r="Y37" s="330"/>
      <c r="Z37" s="330"/>
      <c r="AA37" s="330"/>
      <c r="AB37" s="330"/>
      <c r="AC37" s="331"/>
      <c r="AD37" s="329">
        <f>IF(TRIM(stn)&lt;&gt;"","",old_email1)</f>
        <v>0</v>
      </c>
      <c r="AE37" s="330"/>
      <c r="AF37" s="330"/>
      <c r="AG37" s="330"/>
      <c r="AH37" s="330"/>
      <c r="AI37" s="330"/>
      <c r="AJ37" s="330"/>
      <c r="AK37" s="330"/>
      <c r="AL37" s="330"/>
      <c r="AM37" s="330"/>
      <c r="AN37" s="330"/>
      <c r="AO37" s="330"/>
      <c r="AP37" s="330"/>
      <c r="AQ37" s="330"/>
      <c r="AR37" s="330"/>
      <c r="AS37" s="330"/>
      <c r="AT37" s="330"/>
      <c r="AU37" s="330"/>
      <c r="AV37" s="330"/>
      <c r="AW37" s="330"/>
      <c r="AX37" s="330"/>
      <c r="AY37" s="330"/>
      <c r="AZ37" s="330"/>
      <c r="BA37" s="331"/>
      <c r="ED37" s="23"/>
      <c r="EE37" s="6"/>
      <c r="EF37" s="6" t="s">
        <v>139</v>
      </c>
      <c r="EG37" s="2"/>
      <c r="EH37" s="2"/>
      <c r="EM37" s="6" t="s">
        <v>8</v>
      </c>
    </row>
    <row r="38" spans="1:143" ht="9.75" customHeight="1">
      <c r="A38" s="293"/>
      <c r="B38" s="294"/>
      <c r="C38" s="326"/>
      <c r="D38" s="327"/>
      <c r="E38" s="328"/>
      <c r="F38" s="332"/>
      <c r="G38" s="333"/>
      <c r="H38" s="333"/>
      <c r="I38" s="333"/>
      <c r="J38" s="333"/>
      <c r="K38" s="333"/>
      <c r="L38" s="333"/>
      <c r="M38" s="333"/>
      <c r="N38" s="333"/>
      <c r="O38" s="333"/>
      <c r="P38" s="333"/>
      <c r="Q38" s="333"/>
      <c r="R38" s="333"/>
      <c r="S38" s="333"/>
      <c r="T38" s="333"/>
      <c r="U38" s="333"/>
      <c r="V38" s="333"/>
      <c r="W38" s="333"/>
      <c r="X38" s="333"/>
      <c r="Y38" s="333"/>
      <c r="Z38" s="333"/>
      <c r="AA38" s="333"/>
      <c r="AB38" s="333"/>
      <c r="AC38" s="334"/>
      <c r="AD38" s="332"/>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334"/>
      <c r="ED38" s="23"/>
      <c r="EE38" s="6"/>
      <c r="EF38" s="6" t="s">
        <v>140</v>
      </c>
      <c r="EG38" s="2"/>
      <c r="EH38" s="2"/>
      <c r="EM38" s="6" t="s">
        <v>9</v>
      </c>
    </row>
    <row r="39" spans="1:143" ht="9.75" customHeight="1">
      <c r="A39" s="293"/>
      <c r="B39" s="294"/>
      <c r="C39" s="335" t="s">
        <v>181</v>
      </c>
      <c r="D39" s="336"/>
      <c r="E39" s="336"/>
      <c r="F39" s="339" t="str">
        <f>IF(OR(TRIM(stn)&lt;&gt;"",ISBLANK(new_email2)),"",new_email2)</f>
        <v/>
      </c>
      <c r="G39" s="340"/>
      <c r="H39" s="340"/>
      <c r="I39" s="340"/>
      <c r="J39" s="340"/>
      <c r="K39" s="340"/>
      <c r="L39" s="340"/>
      <c r="M39" s="340"/>
      <c r="N39" s="340"/>
      <c r="O39" s="340"/>
      <c r="P39" s="340"/>
      <c r="Q39" s="340"/>
      <c r="R39" s="340"/>
      <c r="S39" s="340"/>
      <c r="T39" s="340"/>
      <c r="U39" s="340"/>
      <c r="V39" s="340"/>
      <c r="W39" s="340"/>
      <c r="X39" s="340"/>
      <c r="Y39" s="340"/>
      <c r="Z39" s="340"/>
      <c r="AA39" s="340"/>
      <c r="AB39" s="340"/>
      <c r="AC39" s="341"/>
      <c r="AD39" s="339" t="str">
        <f>IF(OR(TRIM(stn)&lt;&gt;"",ISBLANK(old_email2)),"",old_email2)</f>
        <v/>
      </c>
      <c r="AE39" s="340"/>
      <c r="AF39" s="340"/>
      <c r="AG39" s="340"/>
      <c r="AH39" s="340"/>
      <c r="AI39" s="340"/>
      <c r="AJ39" s="340"/>
      <c r="AK39" s="340"/>
      <c r="AL39" s="340"/>
      <c r="AM39" s="340"/>
      <c r="AN39" s="340"/>
      <c r="AO39" s="340"/>
      <c r="AP39" s="340"/>
      <c r="AQ39" s="340"/>
      <c r="AR39" s="340"/>
      <c r="AS39" s="340"/>
      <c r="AT39" s="340"/>
      <c r="AU39" s="340"/>
      <c r="AV39" s="340"/>
      <c r="AW39" s="340"/>
      <c r="AX39" s="340"/>
      <c r="AY39" s="340"/>
      <c r="AZ39" s="340"/>
      <c r="BA39" s="341"/>
      <c r="ED39" s="23"/>
      <c r="EE39" s="6"/>
      <c r="EF39" s="6" t="s">
        <v>141</v>
      </c>
      <c r="EG39" s="2"/>
      <c r="EH39" s="2"/>
      <c r="EM39" s="6" t="s">
        <v>65</v>
      </c>
    </row>
    <row r="40" spans="1:143" ht="9.75" customHeight="1">
      <c r="A40" s="295"/>
      <c r="B40" s="296"/>
      <c r="C40" s="337"/>
      <c r="D40" s="338"/>
      <c r="E40" s="338"/>
      <c r="F40" s="342"/>
      <c r="G40" s="343"/>
      <c r="H40" s="343"/>
      <c r="I40" s="343"/>
      <c r="J40" s="343"/>
      <c r="K40" s="343"/>
      <c r="L40" s="343"/>
      <c r="M40" s="343"/>
      <c r="N40" s="343"/>
      <c r="O40" s="343"/>
      <c r="P40" s="343"/>
      <c r="Q40" s="343"/>
      <c r="R40" s="343"/>
      <c r="S40" s="343"/>
      <c r="T40" s="343"/>
      <c r="U40" s="343"/>
      <c r="V40" s="343"/>
      <c r="W40" s="343"/>
      <c r="X40" s="343"/>
      <c r="Y40" s="343"/>
      <c r="Z40" s="343"/>
      <c r="AA40" s="343"/>
      <c r="AB40" s="343"/>
      <c r="AC40" s="344"/>
      <c r="AD40" s="342"/>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4"/>
      <c r="ED40" s="23"/>
      <c r="EE40" s="6"/>
      <c r="EF40" s="6" t="s">
        <v>142</v>
      </c>
      <c r="EG40" s="2"/>
      <c r="EH40" s="2"/>
      <c r="EM40" s="6" t="s">
        <v>66</v>
      </c>
    </row>
    <row r="41" spans="1:143" ht="10.5" customHeight="1">
      <c r="A41" s="388" t="s">
        <v>100</v>
      </c>
      <c r="B41" s="389"/>
      <c r="C41" s="297" t="s">
        <v>95</v>
      </c>
      <c r="D41" s="298"/>
      <c r="E41" s="298"/>
      <c r="F41" s="361">
        <f>VLOOKUP("代表者",daisei,4,FALSE)</f>
        <v>0</v>
      </c>
      <c r="G41" s="362"/>
      <c r="H41" s="362"/>
      <c r="I41" s="362"/>
      <c r="J41" s="362"/>
      <c r="K41" s="362"/>
      <c r="L41" s="362"/>
      <c r="M41" s="362"/>
      <c r="N41" s="362"/>
      <c r="O41" s="362"/>
      <c r="P41" s="362"/>
      <c r="Q41" s="362"/>
      <c r="R41" s="362"/>
      <c r="S41" s="362"/>
      <c r="T41" s="362"/>
      <c r="U41" s="362"/>
      <c r="V41" s="362"/>
      <c r="W41" s="362"/>
      <c r="X41" s="363"/>
      <c r="Y41" s="345" t="s">
        <v>103</v>
      </c>
      <c r="Z41" s="348" t="str">
        <f>IF(TRIM(stn)="",LEFT(VLOOKUP("代表者",daisei,7,FALSE),1),"")</f>
        <v/>
      </c>
      <c r="AA41" s="349"/>
      <c r="AB41" s="349"/>
      <c r="AC41" s="350"/>
      <c r="AD41" s="361" t="str">
        <f>IF(ISBLANK(VLOOKUP("代表者",daisei,22,FALSE)),"",VLOOKUP("代表者",daisei,22,FALSE))</f>
        <v/>
      </c>
      <c r="AE41" s="362"/>
      <c r="AF41" s="362"/>
      <c r="AG41" s="362"/>
      <c r="AH41" s="362"/>
      <c r="AI41" s="362"/>
      <c r="AJ41" s="362"/>
      <c r="AK41" s="362"/>
      <c r="AL41" s="362"/>
      <c r="AM41" s="362"/>
      <c r="AN41" s="362"/>
      <c r="AO41" s="362"/>
      <c r="AP41" s="362"/>
      <c r="AQ41" s="362"/>
      <c r="AR41" s="362"/>
      <c r="AS41" s="362"/>
      <c r="AT41" s="362"/>
      <c r="AU41" s="362"/>
      <c r="AV41" s="363"/>
      <c r="AW41" s="345" t="s">
        <v>356</v>
      </c>
      <c r="AX41" s="348" t="str">
        <f>LEFT(VLOOKUP("代表者",daisei,25,FALSE),1)</f>
        <v/>
      </c>
      <c r="AY41" s="349"/>
      <c r="AZ41" s="349"/>
      <c r="BA41" s="350"/>
      <c r="ED41" s="23"/>
      <c r="EE41" s="6"/>
      <c r="EF41" s="6" t="s">
        <v>143</v>
      </c>
      <c r="EG41" s="2"/>
      <c r="EH41" s="2"/>
      <c r="EM41" s="6" t="s">
        <v>67</v>
      </c>
    </row>
    <row r="42" spans="1:143" ht="10.5" customHeight="1">
      <c r="A42" s="388"/>
      <c r="B42" s="389"/>
      <c r="C42" s="304" t="s">
        <v>121</v>
      </c>
      <c r="D42" s="303"/>
      <c r="E42" s="303"/>
      <c r="F42" s="305">
        <f>VLOOKUP("代表者",daisei,3,FALSE)</f>
        <v>0</v>
      </c>
      <c r="G42" s="306"/>
      <c r="H42" s="306"/>
      <c r="I42" s="306"/>
      <c r="J42" s="306"/>
      <c r="K42" s="306"/>
      <c r="L42" s="306"/>
      <c r="M42" s="306"/>
      <c r="N42" s="306"/>
      <c r="O42" s="306"/>
      <c r="P42" s="306"/>
      <c r="Q42" s="306"/>
      <c r="R42" s="306"/>
      <c r="S42" s="306"/>
      <c r="T42" s="306"/>
      <c r="U42" s="306"/>
      <c r="V42" s="306"/>
      <c r="W42" s="306"/>
      <c r="X42" s="355"/>
      <c r="Y42" s="346"/>
      <c r="Z42" s="351"/>
      <c r="AA42" s="352"/>
      <c r="AB42" s="352"/>
      <c r="AC42" s="353"/>
      <c r="AD42" s="305" t="str">
        <f>IF(ISBLANK(VLOOKUP("代表者",daisei,21,FALSE)),"",VLOOKUP("代表者",daisei,21,FALSE))</f>
        <v/>
      </c>
      <c r="AE42" s="306"/>
      <c r="AF42" s="306"/>
      <c r="AG42" s="306"/>
      <c r="AH42" s="306"/>
      <c r="AI42" s="306"/>
      <c r="AJ42" s="306"/>
      <c r="AK42" s="306"/>
      <c r="AL42" s="306"/>
      <c r="AM42" s="306"/>
      <c r="AN42" s="306"/>
      <c r="AO42" s="306"/>
      <c r="AP42" s="306"/>
      <c r="AQ42" s="306"/>
      <c r="AR42" s="306"/>
      <c r="AS42" s="306"/>
      <c r="AT42" s="306"/>
      <c r="AU42" s="306"/>
      <c r="AV42" s="355"/>
      <c r="AW42" s="346"/>
      <c r="AX42" s="351"/>
      <c r="AY42" s="352"/>
      <c r="AZ42" s="352"/>
      <c r="BA42" s="353"/>
      <c r="ED42" s="23"/>
      <c r="EE42" s="6"/>
      <c r="EF42" s="6" t="s">
        <v>144</v>
      </c>
      <c r="EG42" s="2"/>
      <c r="EH42" s="2"/>
      <c r="EM42" s="6" t="s">
        <v>68</v>
      </c>
    </row>
    <row r="43" spans="1:143" ht="10.5" customHeight="1">
      <c r="A43" s="388"/>
      <c r="B43" s="389"/>
      <c r="C43" s="304"/>
      <c r="D43" s="303"/>
      <c r="E43" s="303"/>
      <c r="F43" s="308"/>
      <c r="G43" s="309"/>
      <c r="H43" s="309"/>
      <c r="I43" s="309"/>
      <c r="J43" s="309"/>
      <c r="K43" s="309"/>
      <c r="L43" s="309"/>
      <c r="M43" s="309"/>
      <c r="N43" s="309"/>
      <c r="O43" s="309"/>
      <c r="P43" s="309"/>
      <c r="Q43" s="309"/>
      <c r="R43" s="309"/>
      <c r="S43" s="309"/>
      <c r="T43" s="309"/>
      <c r="U43" s="309"/>
      <c r="V43" s="309"/>
      <c r="W43" s="309"/>
      <c r="X43" s="356"/>
      <c r="Y43" s="347"/>
      <c r="Z43" s="227"/>
      <c r="AA43" s="228"/>
      <c r="AB43" s="228"/>
      <c r="AC43" s="354"/>
      <c r="AD43" s="308"/>
      <c r="AE43" s="309"/>
      <c r="AF43" s="309"/>
      <c r="AG43" s="309"/>
      <c r="AH43" s="309"/>
      <c r="AI43" s="309"/>
      <c r="AJ43" s="309"/>
      <c r="AK43" s="309"/>
      <c r="AL43" s="309"/>
      <c r="AM43" s="309"/>
      <c r="AN43" s="309"/>
      <c r="AO43" s="309"/>
      <c r="AP43" s="309"/>
      <c r="AQ43" s="309"/>
      <c r="AR43" s="309"/>
      <c r="AS43" s="309"/>
      <c r="AT43" s="309"/>
      <c r="AU43" s="309"/>
      <c r="AV43" s="356"/>
      <c r="AW43" s="347"/>
      <c r="AX43" s="227"/>
      <c r="AY43" s="228"/>
      <c r="AZ43" s="228"/>
      <c r="BA43" s="354"/>
      <c r="ED43" s="23"/>
      <c r="EE43" s="6"/>
      <c r="EF43" s="6" t="s">
        <v>145</v>
      </c>
      <c r="EG43" s="2"/>
      <c r="EH43" s="2"/>
      <c r="EM43" s="6" t="s">
        <v>11</v>
      </c>
    </row>
    <row r="44" spans="1:143" ht="9" customHeight="1">
      <c r="A44" s="388"/>
      <c r="B44" s="389"/>
      <c r="C44" s="304" t="s">
        <v>102</v>
      </c>
      <c r="D44" s="303"/>
      <c r="E44" s="303"/>
      <c r="F44" s="357" t="str">
        <f>IF(TRIM(VLOOKUP("代表者",daisei,8,FALSE))="","",TEXT(VLOOKUP("代表者",daisei,8,FALSE),"ggg"))</f>
        <v/>
      </c>
      <c r="G44" s="358"/>
      <c r="H44" s="358"/>
      <c r="I44" s="358"/>
      <c r="J44" s="358"/>
      <c r="K44" s="358"/>
      <c r="L44" s="358"/>
      <c r="M44" s="358"/>
      <c r="N44" s="358"/>
      <c r="O44" s="217" t="str">
        <f>IF(TRIM(VLOOKUP("代表者",daisei,8,FALSE))="","",TEXT(VLOOKUP("代表者",daisei,8,FALSE),"e"))</f>
        <v/>
      </c>
      <c r="P44" s="217"/>
      <c r="Q44" s="217"/>
      <c r="R44" s="175" t="s">
        <v>44</v>
      </c>
      <c r="S44" s="175"/>
      <c r="T44" s="217" t="str">
        <f>IF(TRIM(VLOOKUP("代表者",daisei,8,FALSE))="","",MONTH(VLOOKUP("代表者",daisei,8,FALSE)))</f>
        <v/>
      </c>
      <c r="U44" s="217"/>
      <c r="V44" s="217"/>
      <c r="W44" s="175" t="s">
        <v>45</v>
      </c>
      <c r="X44" s="175"/>
      <c r="Y44" s="217" t="str">
        <f>IF(TRIM(VLOOKUP("代表者",daisei,8,FALSE))="","",DAY(VLOOKUP("代表者",daisei,8,FALSE)))</f>
        <v/>
      </c>
      <c r="Z44" s="217"/>
      <c r="AA44" s="217"/>
      <c r="AB44" s="175" t="s">
        <v>91</v>
      </c>
      <c r="AC44" s="364"/>
      <c r="AD44" s="357" t="str">
        <f>IF(ISBLANK(VLOOKUP("代表者",daisei,26,FALSE)),"",TEXT(VLOOKUP("代表者",daisei,26,FALSE),"ggg"))</f>
        <v/>
      </c>
      <c r="AE44" s="358"/>
      <c r="AF44" s="358"/>
      <c r="AG44" s="358"/>
      <c r="AH44" s="358"/>
      <c r="AI44" s="358"/>
      <c r="AJ44" s="358"/>
      <c r="AK44" s="358"/>
      <c r="AL44" s="358"/>
      <c r="AM44" s="217" t="str">
        <f>IF(ISBLANK(VLOOKUP("代表者",daisei,26,FALSE)),"",TEXT(VLOOKUP("代表者",daisei,26,FALSE),"e"))</f>
        <v/>
      </c>
      <c r="AN44" s="217"/>
      <c r="AO44" s="217"/>
      <c r="AP44" s="175" t="s">
        <v>357</v>
      </c>
      <c r="AQ44" s="175"/>
      <c r="AR44" s="217" t="str">
        <f>IF(ISBLANK(VLOOKUP("代表者",daisei,26,FALSE)),"",MONTH(VLOOKUP("代表者",daisei,26,FALSE)))</f>
        <v/>
      </c>
      <c r="AS44" s="217"/>
      <c r="AT44" s="217"/>
      <c r="AU44" s="175" t="s">
        <v>358</v>
      </c>
      <c r="AV44" s="175"/>
      <c r="AW44" s="217" t="str">
        <f>IF(ISBLANK(VLOOKUP("代表者",daisei,26,FALSE)),"",DAY(VLOOKUP("代表者",daisei,26,FALSE)))</f>
        <v/>
      </c>
      <c r="AX44" s="217"/>
      <c r="AY44" s="217"/>
      <c r="AZ44" s="175" t="s">
        <v>359</v>
      </c>
      <c r="BA44" s="364"/>
      <c r="ED44" s="23"/>
      <c r="EE44" s="6"/>
      <c r="EF44" s="6" t="s">
        <v>146</v>
      </c>
      <c r="EG44" s="2"/>
      <c r="EH44" s="2"/>
      <c r="EM44" s="6" t="s">
        <v>69</v>
      </c>
    </row>
    <row r="45" spans="1:143" ht="9" customHeight="1">
      <c r="A45" s="388"/>
      <c r="B45" s="389"/>
      <c r="C45" s="304"/>
      <c r="D45" s="303"/>
      <c r="E45" s="303"/>
      <c r="F45" s="359"/>
      <c r="G45" s="228"/>
      <c r="H45" s="228"/>
      <c r="I45" s="228"/>
      <c r="J45" s="228"/>
      <c r="K45" s="228"/>
      <c r="L45" s="228"/>
      <c r="M45" s="228"/>
      <c r="N45" s="228"/>
      <c r="O45" s="360"/>
      <c r="P45" s="360"/>
      <c r="Q45" s="360"/>
      <c r="R45" s="177"/>
      <c r="S45" s="177"/>
      <c r="T45" s="360"/>
      <c r="U45" s="360"/>
      <c r="V45" s="360"/>
      <c r="W45" s="177"/>
      <c r="X45" s="177"/>
      <c r="Y45" s="360"/>
      <c r="Z45" s="360"/>
      <c r="AA45" s="360"/>
      <c r="AB45" s="177"/>
      <c r="AC45" s="365"/>
      <c r="AD45" s="359"/>
      <c r="AE45" s="228"/>
      <c r="AF45" s="228"/>
      <c r="AG45" s="228"/>
      <c r="AH45" s="228"/>
      <c r="AI45" s="228"/>
      <c r="AJ45" s="228"/>
      <c r="AK45" s="228"/>
      <c r="AL45" s="228"/>
      <c r="AM45" s="360"/>
      <c r="AN45" s="360"/>
      <c r="AO45" s="360"/>
      <c r="AP45" s="177"/>
      <c r="AQ45" s="177"/>
      <c r="AR45" s="360"/>
      <c r="AS45" s="360"/>
      <c r="AT45" s="360"/>
      <c r="AU45" s="177"/>
      <c r="AV45" s="177"/>
      <c r="AW45" s="360"/>
      <c r="AX45" s="360"/>
      <c r="AY45" s="360"/>
      <c r="AZ45" s="177"/>
      <c r="BA45" s="365"/>
      <c r="ED45" s="23"/>
      <c r="EE45" s="6"/>
      <c r="EF45" s="6" t="s">
        <v>147</v>
      </c>
      <c r="EG45" s="2"/>
      <c r="EH45" s="2"/>
      <c r="EM45" s="6" t="s">
        <v>13</v>
      </c>
    </row>
    <row r="46" spans="1:143" ht="15" customHeight="1">
      <c r="A46" s="388"/>
      <c r="B46" s="389"/>
      <c r="C46" s="304" t="s">
        <v>122</v>
      </c>
      <c r="D46" s="303"/>
      <c r="E46" s="303"/>
      <c r="F46" s="366">
        <f>IF(TRIM(stn)="",VLOOKUP("代表者",daisei,9,FALSE),"")</f>
        <v>0</v>
      </c>
      <c r="G46" s="367"/>
      <c r="H46" s="367"/>
      <c r="I46" s="367"/>
      <c r="J46" s="367"/>
      <c r="K46" s="367"/>
      <c r="L46" s="367"/>
      <c r="M46" s="367"/>
      <c r="N46" s="367"/>
      <c r="O46" s="367"/>
      <c r="P46" s="367"/>
      <c r="Q46" s="367"/>
      <c r="R46" s="367"/>
      <c r="S46" s="367"/>
      <c r="T46" s="367"/>
      <c r="U46" s="367"/>
      <c r="V46" s="367"/>
      <c r="W46" s="367"/>
      <c r="X46" s="367"/>
      <c r="Y46" s="367"/>
      <c r="Z46" s="367"/>
      <c r="AA46" s="367"/>
      <c r="AB46" s="367"/>
      <c r="AC46" s="368"/>
      <c r="AD46" s="366">
        <f>IF(TRIM(stn)="",VLOOKUP("代表者",daisei,27,FALSE),"")</f>
        <v>0</v>
      </c>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8"/>
      <c r="ED46" s="23"/>
      <c r="EE46" s="6"/>
      <c r="EF46" s="6" t="s">
        <v>148</v>
      </c>
      <c r="EG46" s="2"/>
      <c r="EH46" s="2"/>
      <c r="EM46" s="6" t="s">
        <v>14</v>
      </c>
    </row>
    <row r="47" spans="1:143" ht="15" customHeight="1">
      <c r="A47" s="388"/>
      <c r="B47" s="389"/>
      <c r="C47" s="304"/>
      <c r="D47" s="303"/>
      <c r="E47" s="303"/>
      <c r="F47" s="369" t="s">
        <v>123</v>
      </c>
      <c r="G47" s="370"/>
      <c r="H47" s="370"/>
      <c r="I47" s="370"/>
      <c r="J47" s="4" t="s">
        <v>124</v>
      </c>
      <c r="K47" s="371">
        <f>IF(OR(TRIM(stn)="",TRIM(VLOOKUP("代表者",daisei,10,FALSE))=""),VLOOKUP("代表者",daisei,10,FALSE),"")</f>
        <v>0</v>
      </c>
      <c r="L47" s="371"/>
      <c r="M47" s="371"/>
      <c r="N47" s="371"/>
      <c r="O47" s="371"/>
      <c r="P47" s="371"/>
      <c r="Q47" s="371"/>
      <c r="R47" s="371"/>
      <c r="S47" s="371"/>
      <c r="T47" s="371"/>
      <c r="U47" s="371"/>
      <c r="V47" s="372"/>
      <c r="W47" s="372"/>
      <c r="X47" s="372"/>
      <c r="Y47" s="372"/>
      <c r="Z47" s="372"/>
      <c r="AA47" s="372"/>
      <c r="AB47" s="372"/>
      <c r="AC47" s="7" t="s">
        <v>125</v>
      </c>
      <c r="AD47" s="369" t="s">
        <v>123</v>
      </c>
      <c r="AE47" s="370"/>
      <c r="AF47" s="370"/>
      <c r="AG47" s="370"/>
      <c r="AH47" s="4" t="s">
        <v>124</v>
      </c>
      <c r="AI47" s="371" t="str">
        <f>IF(OR(TRIM(stn)="",TRIM(VLOOKUP("代表者",daisei,28,FALSE))=""),"",VLOOKUP("代表者",daisei,28,FALSE))</f>
        <v/>
      </c>
      <c r="AJ47" s="371"/>
      <c r="AK47" s="371"/>
      <c r="AL47" s="371"/>
      <c r="AM47" s="371"/>
      <c r="AN47" s="371"/>
      <c r="AO47" s="371"/>
      <c r="AP47" s="371"/>
      <c r="AQ47" s="371"/>
      <c r="AR47" s="371"/>
      <c r="AS47" s="371"/>
      <c r="AT47" s="372"/>
      <c r="AU47" s="372"/>
      <c r="AV47" s="372"/>
      <c r="AW47" s="372"/>
      <c r="AX47" s="372"/>
      <c r="AY47" s="372"/>
      <c r="AZ47" s="372"/>
      <c r="BA47" s="7" t="s">
        <v>125</v>
      </c>
      <c r="ED47" s="23"/>
      <c r="EE47" s="6"/>
      <c r="EF47" s="6" t="s">
        <v>149</v>
      </c>
      <c r="EG47" s="2"/>
      <c r="EH47" s="2"/>
      <c r="EM47" s="6" t="s">
        <v>10</v>
      </c>
    </row>
    <row r="48" spans="1:143" ht="10.5" customHeight="1">
      <c r="A48" s="388"/>
      <c r="B48" s="389"/>
      <c r="C48" s="373" t="s">
        <v>104</v>
      </c>
      <c r="D48" s="374"/>
      <c r="E48" s="375"/>
      <c r="F48" s="170" t="s">
        <v>97</v>
      </c>
      <c r="G48" s="315"/>
      <c r="H48" s="316" t="str">
        <f>IF(TRIM(stn)="",LEFT(VLOOKUP("代表者",daisei,12,FALSE),3),"")</f>
        <v/>
      </c>
      <c r="I48" s="316"/>
      <c r="J48" s="316"/>
      <c r="K48" s="316"/>
      <c r="L48" s="322" t="s">
        <v>98</v>
      </c>
      <c r="M48" s="322"/>
      <c r="N48" s="316" t="str">
        <f>IF(TRIM(stn)="",RIGHT(VLOOKUP("代表者",daisei,12,FALSE),4),"")</f>
        <v/>
      </c>
      <c r="O48" s="316"/>
      <c r="P48" s="316"/>
      <c r="Q48" s="316"/>
      <c r="R48" s="316"/>
      <c r="S48" s="170"/>
      <c r="T48" s="170"/>
      <c r="U48" s="170"/>
      <c r="V48" s="170"/>
      <c r="W48" s="170"/>
      <c r="X48" s="170"/>
      <c r="Y48" s="170"/>
      <c r="Z48" s="170"/>
      <c r="AA48" s="170"/>
      <c r="AB48" s="170"/>
      <c r="AC48" s="312"/>
      <c r="AD48" s="170" t="s">
        <v>354</v>
      </c>
      <c r="AE48" s="315"/>
      <c r="AF48" s="316" t="str">
        <f>LEFT(VLOOKUP("代表者",daisei,30,FALSE),3)</f>
        <v/>
      </c>
      <c r="AG48" s="316"/>
      <c r="AH48" s="316"/>
      <c r="AI48" s="316"/>
      <c r="AJ48" s="322" t="s">
        <v>355</v>
      </c>
      <c r="AK48" s="322"/>
      <c r="AL48" s="316" t="str">
        <f>RIGHT(VLOOKUP("代表者",daisei,30,FALSE),4)</f>
        <v/>
      </c>
      <c r="AM48" s="316"/>
      <c r="AN48" s="316"/>
      <c r="AO48" s="316"/>
      <c r="AP48" s="316"/>
      <c r="AQ48" s="170"/>
      <c r="AR48" s="170"/>
      <c r="AS48" s="170"/>
      <c r="AT48" s="170"/>
      <c r="AU48" s="170"/>
      <c r="AV48" s="170"/>
      <c r="AW48" s="170"/>
      <c r="AX48" s="170"/>
      <c r="AY48" s="170"/>
      <c r="AZ48" s="170"/>
      <c r="BA48" s="312"/>
      <c r="ED48" s="23"/>
      <c r="EE48" s="6"/>
      <c r="EF48" s="6" t="s">
        <v>150</v>
      </c>
      <c r="EG48" s="2"/>
      <c r="EH48" s="2"/>
      <c r="EM48" s="6" t="s">
        <v>12</v>
      </c>
    </row>
    <row r="49" spans="1:143" ht="7.5" customHeight="1">
      <c r="A49" s="388"/>
      <c r="B49" s="389"/>
      <c r="C49" s="376"/>
      <c r="D49" s="377"/>
      <c r="E49" s="378"/>
      <c r="F49" s="317" t="str">
        <f>IF(TRIM(stn)="",IF(ISBLANK(VLOOKUP("代表者",daisei,11,FALSE)),VLOOKUP("代表者",daisei,13,FALSE)&amp;VLOOKUP("代表者",daisei,14,FALSE)&amp;VLOOKUP("代表者",daisei,15,FALSE)&amp;VLOOKUP("代表者",daisei,16,FALSE)&amp;"　"&amp;VLOOKUP("代表者",daisei,17,FALSE),VLOOKUP("代表者",daisei,18,FALSE)),"")</f>
        <v>　</v>
      </c>
      <c r="G49" s="272"/>
      <c r="H49" s="272"/>
      <c r="I49" s="272"/>
      <c r="J49" s="272"/>
      <c r="K49" s="272"/>
      <c r="L49" s="272"/>
      <c r="M49" s="272"/>
      <c r="N49" s="272"/>
      <c r="O49" s="272"/>
      <c r="P49" s="272"/>
      <c r="Q49" s="272"/>
      <c r="R49" s="272"/>
      <c r="S49" s="272"/>
      <c r="T49" s="272"/>
      <c r="U49" s="272"/>
      <c r="V49" s="272"/>
      <c r="W49" s="272"/>
      <c r="X49" s="272"/>
      <c r="Y49" s="272"/>
      <c r="Z49" s="272"/>
      <c r="AA49" s="272"/>
      <c r="AB49" s="272"/>
      <c r="AC49" s="318"/>
      <c r="AD49" s="317" t="str">
        <f>IF(ISBLANK(VLOOKUP("代表者",daisei,29,FALSE)),VLOOKUP("代表者",daisei,31,FALSE)&amp;VLOOKUP("代表者",daisei,32,FALSE)&amp;VLOOKUP("代表者",daisei,33,FALSE)&amp;VLOOKUP("代表者",daisei,34,FALSE)&amp;"　"&amp;VLOOKUP("代表者",daisei,35,FALSE),VLOOKUP("代表者",daisei,36,FALSE))</f>
        <v>　</v>
      </c>
      <c r="AE49" s="272"/>
      <c r="AF49" s="272"/>
      <c r="AG49" s="272"/>
      <c r="AH49" s="272"/>
      <c r="AI49" s="272"/>
      <c r="AJ49" s="272"/>
      <c r="AK49" s="272"/>
      <c r="AL49" s="272"/>
      <c r="AM49" s="272"/>
      <c r="AN49" s="272"/>
      <c r="AO49" s="272"/>
      <c r="AP49" s="272"/>
      <c r="AQ49" s="272"/>
      <c r="AR49" s="272"/>
      <c r="AS49" s="272"/>
      <c r="AT49" s="272"/>
      <c r="AU49" s="272"/>
      <c r="AV49" s="272"/>
      <c r="AW49" s="272"/>
      <c r="AX49" s="272"/>
      <c r="AY49" s="272"/>
      <c r="AZ49" s="272"/>
      <c r="BA49" s="318"/>
      <c r="ED49" s="23"/>
      <c r="EE49" s="6"/>
      <c r="EF49" s="6" t="s">
        <v>151</v>
      </c>
      <c r="EG49" s="2"/>
      <c r="EH49" s="2"/>
      <c r="EM49" s="6" t="s">
        <v>15</v>
      </c>
    </row>
    <row r="50" spans="1:143" ht="7.5" customHeight="1">
      <c r="A50" s="388"/>
      <c r="B50" s="389"/>
      <c r="C50" s="376"/>
      <c r="D50" s="377"/>
      <c r="E50" s="378"/>
      <c r="F50" s="317"/>
      <c r="G50" s="272"/>
      <c r="H50" s="272"/>
      <c r="I50" s="272"/>
      <c r="J50" s="272"/>
      <c r="K50" s="272"/>
      <c r="L50" s="272"/>
      <c r="M50" s="272"/>
      <c r="N50" s="272"/>
      <c r="O50" s="272"/>
      <c r="P50" s="272"/>
      <c r="Q50" s="272"/>
      <c r="R50" s="272"/>
      <c r="S50" s="272"/>
      <c r="T50" s="272"/>
      <c r="U50" s="272"/>
      <c r="V50" s="272"/>
      <c r="W50" s="272"/>
      <c r="X50" s="272"/>
      <c r="Y50" s="272"/>
      <c r="Z50" s="272"/>
      <c r="AA50" s="272"/>
      <c r="AB50" s="272"/>
      <c r="AC50" s="318"/>
      <c r="AD50" s="317"/>
      <c r="AE50" s="272"/>
      <c r="AF50" s="272"/>
      <c r="AG50" s="272"/>
      <c r="AH50" s="272"/>
      <c r="AI50" s="272"/>
      <c r="AJ50" s="272"/>
      <c r="AK50" s="272"/>
      <c r="AL50" s="272"/>
      <c r="AM50" s="272"/>
      <c r="AN50" s="272"/>
      <c r="AO50" s="272"/>
      <c r="AP50" s="272"/>
      <c r="AQ50" s="272"/>
      <c r="AR50" s="272"/>
      <c r="AS50" s="272"/>
      <c r="AT50" s="272"/>
      <c r="AU50" s="272"/>
      <c r="AV50" s="272"/>
      <c r="AW50" s="272"/>
      <c r="AX50" s="272"/>
      <c r="AY50" s="272"/>
      <c r="AZ50" s="272"/>
      <c r="BA50" s="318"/>
      <c r="ED50" s="23"/>
      <c r="EE50" s="6"/>
      <c r="EF50" s="6" t="s">
        <v>152</v>
      </c>
      <c r="EH50" s="2"/>
      <c r="EM50" s="6" t="s">
        <v>16</v>
      </c>
    </row>
    <row r="51" spans="1:143" ht="7.5" customHeight="1">
      <c r="A51" s="388"/>
      <c r="B51" s="389"/>
      <c r="C51" s="376"/>
      <c r="D51" s="377"/>
      <c r="E51" s="378"/>
      <c r="F51" s="317"/>
      <c r="G51" s="272"/>
      <c r="H51" s="272"/>
      <c r="I51" s="272"/>
      <c r="J51" s="272"/>
      <c r="K51" s="272"/>
      <c r="L51" s="272"/>
      <c r="M51" s="272"/>
      <c r="N51" s="272"/>
      <c r="O51" s="272"/>
      <c r="P51" s="272"/>
      <c r="Q51" s="272"/>
      <c r="R51" s="272"/>
      <c r="S51" s="272"/>
      <c r="T51" s="272"/>
      <c r="U51" s="272"/>
      <c r="V51" s="272"/>
      <c r="W51" s="272"/>
      <c r="X51" s="272"/>
      <c r="Y51" s="272"/>
      <c r="Z51" s="272"/>
      <c r="AA51" s="272"/>
      <c r="AB51" s="272"/>
      <c r="AC51" s="318"/>
      <c r="AD51" s="317"/>
      <c r="AE51" s="272"/>
      <c r="AF51" s="272"/>
      <c r="AG51" s="272"/>
      <c r="AH51" s="272"/>
      <c r="AI51" s="272"/>
      <c r="AJ51" s="272"/>
      <c r="AK51" s="272"/>
      <c r="AL51" s="272"/>
      <c r="AM51" s="272"/>
      <c r="AN51" s="272"/>
      <c r="AO51" s="272"/>
      <c r="AP51" s="272"/>
      <c r="AQ51" s="272"/>
      <c r="AR51" s="272"/>
      <c r="AS51" s="272"/>
      <c r="AT51" s="272"/>
      <c r="AU51" s="272"/>
      <c r="AV51" s="272"/>
      <c r="AW51" s="272"/>
      <c r="AX51" s="272"/>
      <c r="AY51" s="272"/>
      <c r="AZ51" s="272"/>
      <c r="BA51" s="318"/>
      <c r="ED51" s="23"/>
      <c r="EE51" s="6"/>
      <c r="EF51" s="6" t="s">
        <v>153</v>
      </c>
      <c r="EH51" s="2"/>
      <c r="EM51" s="6" t="s">
        <v>17</v>
      </c>
    </row>
    <row r="52" spans="1:143" ht="7.5" customHeight="1">
      <c r="A52" s="388"/>
      <c r="B52" s="389"/>
      <c r="C52" s="379"/>
      <c r="D52" s="370"/>
      <c r="E52" s="380"/>
      <c r="F52" s="308"/>
      <c r="G52" s="309"/>
      <c r="H52" s="309"/>
      <c r="I52" s="309"/>
      <c r="J52" s="309"/>
      <c r="K52" s="309"/>
      <c r="L52" s="309"/>
      <c r="M52" s="309"/>
      <c r="N52" s="309"/>
      <c r="O52" s="309"/>
      <c r="P52" s="309"/>
      <c r="Q52" s="309"/>
      <c r="R52" s="309"/>
      <c r="S52" s="309"/>
      <c r="T52" s="309"/>
      <c r="U52" s="309"/>
      <c r="V52" s="309"/>
      <c r="W52" s="309"/>
      <c r="X52" s="309"/>
      <c r="Y52" s="309"/>
      <c r="Z52" s="309"/>
      <c r="AA52" s="309"/>
      <c r="AB52" s="309"/>
      <c r="AC52" s="310"/>
      <c r="AD52" s="308"/>
      <c r="AE52" s="309"/>
      <c r="AF52" s="309"/>
      <c r="AG52" s="309"/>
      <c r="AH52" s="309"/>
      <c r="AI52" s="309"/>
      <c r="AJ52" s="309"/>
      <c r="AK52" s="309"/>
      <c r="AL52" s="309"/>
      <c r="AM52" s="309"/>
      <c r="AN52" s="309"/>
      <c r="AO52" s="309"/>
      <c r="AP52" s="309"/>
      <c r="AQ52" s="309"/>
      <c r="AR52" s="309"/>
      <c r="AS52" s="309"/>
      <c r="AT52" s="309"/>
      <c r="AU52" s="309"/>
      <c r="AV52" s="309"/>
      <c r="AW52" s="309"/>
      <c r="AX52" s="309"/>
      <c r="AY52" s="309"/>
      <c r="AZ52" s="309"/>
      <c r="BA52" s="310"/>
      <c r="ED52" s="23"/>
      <c r="EE52" s="6"/>
      <c r="EF52" s="6" t="s">
        <v>154</v>
      </c>
      <c r="EH52" s="2"/>
      <c r="EM52" s="6" t="s">
        <v>18</v>
      </c>
    </row>
    <row r="53" spans="1:143" ht="9" customHeight="1">
      <c r="A53" s="388"/>
      <c r="B53" s="389"/>
      <c r="C53" s="304" t="s">
        <v>99</v>
      </c>
      <c r="D53" s="303"/>
      <c r="E53" s="303"/>
      <c r="F53" s="381" t="str">
        <f>IF(TRIM(VLOOKUP("代表者",daisei,19,FALSE))="","",LEFT(VLOOKUP("代表者",daisei,19,FALSE),FIND("-",VLOOKUP("代表者",daisei,19,FALSE))-1))</f>
        <v/>
      </c>
      <c r="G53" s="320"/>
      <c r="H53" s="320"/>
      <c r="I53" s="320"/>
      <c r="J53" s="320"/>
      <c r="K53" s="320"/>
      <c r="L53" s="320"/>
      <c r="M53" s="201" t="s">
        <v>111</v>
      </c>
      <c r="N53" s="320" t="str">
        <f>IF(TRIM(VLOOKUP("代表者",daisei,19,FALSE))="","",LEFT(RIGHT(VLOOKUP("代表者",daisei,19,FALSE),LEN(VLOOKUP("代表者",daisei,19,FALSE))-FIND("-",VLOOKUP("代表者",daisei,19,FALSE))),FIND("-",RIGHT(VLOOKUP("代表者",daisei,19,FALSE),LEN(VLOOKUP("代表者",daisei,19,FALSE))-FIND("-",VLOOKUP("代表者",daisei,19,FALSE))))-1))</f>
        <v/>
      </c>
      <c r="O53" s="320"/>
      <c r="P53" s="320"/>
      <c r="Q53" s="320"/>
      <c r="R53" s="320"/>
      <c r="S53" s="320"/>
      <c r="T53" s="320"/>
      <c r="U53" s="201" t="s">
        <v>112</v>
      </c>
      <c r="V53" s="320" t="str">
        <f>IF(TRIM(VLOOKUP("代表者",daisei,19,FALSE))="","",RIGHT(RIGHT(VLOOKUP("代表者",daisei,19,FALSE),LEN(VLOOKUP("代表者",daisei,19,FALSE))-FIND("-",VLOOKUP("代表者",daisei,19,FALSE))),LEN(RIGHT(VLOOKUP("代表者",daisei,19,FALSE),LEN(VLOOKUP("代表者",daisei,19,FALSE))-FIND("-",VLOOKUP("代表者",daisei,19,FALSE))))-FIND("-",RIGHT(VLOOKUP("代表者",daisei,19,FALSE),LEN(VLOOKUP("代表者",daisei,19,FALSE))-FIND("-",VLOOKUP("代表者",daisei,19,FALSE))))))</f>
        <v/>
      </c>
      <c r="W53" s="320"/>
      <c r="X53" s="320"/>
      <c r="Y53" s="320"/>
      <c r="Z53" s="320"/>
      <c r="AA53" s="320"/>
      <c r="AB53" s="320"/>
      <c r="AC53" s="321"/>
      <c r="AD53" s="381" t="str">
        <f>IF(ISBLANK(VLOOKUP("代表者",daisei,37,FALSE)),"",LEFT(VLOOKUP("代表者",daisei,37,FALSE),FIND("-",VLOOKUP("代表者",daisei,37,FALSE))-1))</f>
        <v/>
      </c>
      <c r="AE53" s="320"/>
      <c r="AF53" s="320"/>
      <c r="AG53" s="320"/>
      <c r="AH53" s="320"/>
      <c r="AI53" s="320"/>
      <c r="AJ53" s="320"/>
      <c r="AK53" s="201" t="s">
        <v>111</v>
      </c>
      <c r="AL53" s="320" t="str">
        <f>IF(ISBLANK(VLOOKUP("代表者",daisei,37,FALSE)),"",LEFT(RIGHT(VLOOKUP("代表者",daisei,37,FALSE),LEN(VLOOKUP("代表者",daisei,37,FALSE))-FIND("-",VLOOKUP("代表者",daisei,37,FALSE))),FIND("-",RIGHT(VLOOKUP("代表者",daisei,37,FALSE),LEN(VLOOKUP("代表者",daisei,37,FALSE))-FIND("-",VLOOKUP("代表者",daisei,37,FALSE))))-1))</f>
        <v/>
      </c>
      <c r="AM53" s="320"/>
      <c r="AN53" s="320"/>
      <c r="AO53" s="320"/>
      <c r="AP53" s="320"/>
      <c r="AQ53" s="320"/>
      <c r="AR53" s="320"/>
      <c r="AS53" s="201" t="s">
        <v>112</v>
      </c>
      <c r="AT53" s="320" t="str">
        <f>IF(ISBLANK(VLOOKUP("代表者",daisei,37,FALSE)),"",RIGHT(RIGHT(VLOOKUP("代表者",daisei,37,FALSE),LEN(VLOOKUP("代表者",daisei,37,FALSE))-FIND("-",VLOOKUP("代表者",daisei,37,FALSE))),LEN(RIGHT(VLOOKUP("代表者",daisei,37,FALSE),LEN(VLOOKUP("代表者",daisei,37,FALSE))-FIND("-",VLOOKUP("代表者",daisei,37,FALSE))))-FIND("-",RIGHT(VLOOKUP("代表者",daisei,37,FALSE),LEN(VLOOKUP("代表者",daisei,37,FALSE))-FIND("-",VLOOKUP("代表者",daisei,37,FALSE))))))</f>
        <v/>
      </c>
      <c r="AU53" s="320"/>
      <c r="AV53" s="320"/>
      <c r="AW53" s="320"/>
      <c r="AX53" s="320"/>
      <c r="AY53" s="320"/>
      <c r="AZ53" s="320"/>
      <c r="BA53" s="321"/>
      <c r="ED53" s="23"/>
      <c r="EE53" s="6"/>
      <c r="EF53" s="6" t="s">
        <v>155</v>
      </c>
      <c r="EH53" s="2"/>
      <c r="EM53" s="6" t="s">
        <v>19</v>
      </c>
    </row>
    <row r="54" spans="1:143" ht="9" customHeight="1">
      <c r="A54" s="388"/>
      <c r="B54" s="389"/>
      <c r="C54" s="386"/>
      <c r="D54" s="387"/>
      <c r="E54" s="387"/>
      <c r="F54" s="382"/>
      <c r="G54" s="383"/>
      <c r="H54" s="383"/>
      <c r="I54" s="383"/>
      <c r="J54" s="383"/>
      <c r="K54" s="383"/>
      <c r="L54" s="383"/>
      <c r="M54" s="384"/>
      <c r="N54" s="383"/>
      <c r="O54" s="383"/>
      <c r="P54" s="383"/>
      <c r="Q54" s="383"/>
      <c r="R54" s="383"/>
      <c r="S54" s="383"/>
      <c r="T54" s="383"/>
      <c r="U54" s="384"/>
      <c r="V54" s="383"/>
      <c r="W54" s="383"/>
      <c r="X54" s="383"/>
      <c r="Y54" s="383"/>
      <c r="Z54" s="383"/>
      <c r="AA54" s="383"/>
      <c r="AB54" s="383"/>
      <c r="AC54" s="385"/>
      <c r="AD54" s="382"/>
      <c r="AE54" s="383"/>
      <c r="AF54" s="383"/>
      <c r="AG54" s="383"/>
      <c r="AH54" s="383"/>
      <c r="AI54" s="383"/>
      <c r="AJ54" s="383"/>
      <c r="AK54" s="384"/>
      <c r="AL54" s="383"/>
      <c r="AM54" s="383"/>
      <c r="AN54" s="383"/>
      <c r="AO54" s="383"/>
      <c r="AP54" s="383"/>
      <c r="AQ54" s="383"/>
      <c r="AR54" s="383"/>
      <c r="AS54" s="384"/>
      <c r="AT54" s="383"/>
      <c r="AU54" s="383"/>
      <c r="AV54" s="383"/>
      <c r="AW54" s="383"/>
      <c r="AX54" s="383"/>
      <c r="AY54" s="383"/>
      <c r="AZ54" s="383"/>
      <c r="BA54" s="385"/>
      <c r="ED54" s="23"/>
      <c r="EE54" s="6"/>
      <c r="EF54" s="6" t="s">
        <v>156</v>
      </c>
      <c r="EH54" s="2"/>
      <c r="EM54" s="6" t="s">
        <v>20</v>
      </c>
    </row>
    <row r="55" spans="1:143" ht="10.5" customHeight="1">
      <c r="A55" s="291" t="s">
        <v>126</v>
      </c>
      <c r="B55" s="292"/>
      <c r="C55" s="297" t="s">
        <v>95</v>
      </c>
      <c r="D55" s="298"/>
      <c r="E55" s="298"/>
      <c r="F55" s="299" t="str">
        <f>IF(TRIM(stn)="","",new_siten_kn)</f>
        <v/>
      </c>
      <c r="G55" s="300"/>
      <c r="H55" s="300"/>
      <c r="I55" s="300"/>
      <c r="J55" s="300"/>
      <c r="K55" s="300"/>
      <c r="L55" s="300"/>
      <c r="M55" s="300"/>
      <c r="N55" s="300"/>
      <c r="O55" s="300"/>
      <c r="P55" s="300"/>
      <c r="Q55" s="300"/>
      <c r="R55" s="300"/>
      <c r="S55" s="300"/>
      <c r="T55" s="300"/>
      <c r="U55" s="300"/>
      <c r="V55" s="300"/>
      <c r="W55" s="300"/>
      <c r="X55" s="300"/>
      <c r="Y55" s="300"/>
      <c r="Z55" s="300"/>
      <c r="AA55" s="300"/>
      <c r="AB55" s="300"/>
      <c r="AC55" s="301"/>
      <c r="AD55" s="299" t="str">
        <f>IF(TRIM(stn)="","",old_siten_kn)</f>
        <v/>
      </c>
      <c r="AE55" s="300"/>
      <c r="AF55" s="300"/>
      <c r="AG55" s="300"/>
      <c r="AH55" s="300"/>
      <c r="AI55" s="300"/>
      <c r="AJ55" s="300"/>
      <c r="AK55" s="300"/>
      <c r="AL55" s="300"/>
      <c r="AM55" s="300"/>
      <c r="AN55" s="300"/>
      <c r="AO55" s="300"/>
      <c r="AP55" s="300"/>
      <c r="AQ55" s="300"/>
      <c r="AR55" s="300"/>
      <c r="AS55" s="300"/>
      <c r="AT55" s="300"/>
      <c r="AU55" s="300"/>
      <c r="AV55" s="300"/>
      <c r="AW55" s="300"/>
      <c r="AX55" s="300"/>
      <c r="AY55" s="300"/>
      <c r="AZ55" s="300"/>
      <c r="BA55" s="301"/>
      <c r="ED55" s="23"/>
      <c r="EE55" s="6"/>
      <c r="EF55" s="6" t="s">
        <v>157</v>
      </c>
      <c r="EH55" s="2"/>
      <c r="EM55" s="6" t="s">
        <v>21</v>
      </c>
    </row>
    <row r="56" spans="1:143" ht="10.5" customHeight="1">
      <c r="A56" s="293"/>
      <c r="B56" s="294"/>
      <c r="C56" s="304" t="s">
        <v>127</v>
      </c>
      <c r="D56" s="303"/>
      <c r="E56" s="303"/>
      <c r="F56" s="305" t="str">
        <f>IF(TRIM(stn)="","",new_siten_nm)</f>
        <v/>
      </c>
      <c r="G56" s="306"/>
      <c r="H56" s="306"/>
      <c r="I56" s="306"/>
      <c r="J56" s="306"/>
      <c r="K56" s="306"/>
      <c r="L56" s="306"/>
      <c r="M56" s="306"/>
      <c r="N56" s="306"/>
      <c r="O56" s="306"/>
      <c r="P56" s="306"/>
      <c r="Q56" s="306"/>
      <c r="R56" s="306"/>
      <c r="S56" s="306"/>
      <c r="T56" s="306"/>
      <c r="U56" s="306"/>
      <c r="V56" s="306"/>
      <c r="W56" s="306"/>
      <c r="X56" s="306"/>
      <c r="Y56" s="306"/>
      <c r="Z56" s="306"/>
      <c r="AA56" s="306"/>
      <c r="AB56" s="306"/>
      <c r="AC56" s="307"/>
      <c r="AD56" s="305" t="str">
        <f>IF(TRIM(stn)="","",old_siten_nm)</f>
        <v/>
      </c>
      <c r="AE56" s="306"/>
      <c r="AF56" s="306"/>
      <c r="AG56" s="306"/>
      <c r="AH56" s="306"/>
      <c r="AI56" s="306"/>
      <c r="AJ56" s="306"/>
      <c r="AK56" s="306"/>
      <c r="AL56" s="306"/>
      <c r="AM56" s="306"/>
      <c r="AN56" s="306"/>
      <c r="AO56" s="306"/>
      <c r="AP56" s="306"/>
      <c r="AQ56" s="306"/>
      <c r="AR56" s="306"/>
      <c r="AS56" s="306"/>
      <c r="AT56" s="306"/>
      <c r="AU56" s="306"/>
      <c r="AV56" s="306"/>
      <c r="AW56" s="306"/>
      <c r="AX56" s="306"/>
      <c r="AY56" s="306"/>
      <c r="AZ56" s="306"/>
      <c r="BA56" s="307"/>
      <c r="ED56" s="23"/>
      <c r="EE56" s="6"/>
      <c r="EF56" s="6" t="s">
        <v>158</v>
      </c>
      <c r="EH56" s="2"/>
      <c r="EM56" s="6" t="s">
        <v>22</v>
      </c>
    </row>
    <row r="57" spans="1:143" ht="10.5" customHeight="1">
      <c r="A57" s="293"/>
      <c r="B57" s="294"/>
      <c r="C57" s="304"/>
      <c r="D57" s="303"/>
      <c r="E57" s="303"/>
      <c r="F57" s="308"/>
      <c r="G57" s="309"/>
      <c r="H57" s="309"/>
      <c r="I57" s="309"/>
      <c r="J57" s="309"/>
      <c r="K57" s="309"/>
      <c r="L57" s="309"/>
      <c r="M57" s="309"/>
      <c r="N57" s="309"/>
      <c r="O57" s="309"/>
      <c r="P57" s="309"/>
      <c r="Q57" s="309"/>
      <c r="R57" s="309"/>
      <c r="S57" s="309"/>
      <c r="T57" s="309"/>
      <c r="U57" s="309"/>
      <c r="V57" s="309"/>
      <c r="W57" s="309"/>
      <c r="X57" s="309"/>
      <c r="Y57" s="309"/>
      <c r="Z57" s="309"/>
      <c r="AA57" s="309"/>
      <c r="AB57" s="309"/>
      <c r="AC57" s="310"/>
      <c r="AD57" s="308"/>
      <c r="AE57" s="30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10"/>
      <c r="ED57" s="23"/>
      <c r="EE57" s="6"/>
      <c r="EF57" s="6" t="s">
        <v>159</v>
      </c>
      <c r="EH57" s="2"/>
      <c r="EM57" s="6" t="s">
        <v>23</v>
      </c>
    </row>
    <row r="58" spans="1:143" ht="10.5" customHeight="1">
      <c r="A58" s="293"/>
      <c r="B58" s="294"/>
      <c r="C58" s="311" t="s">
        <v>183</v>
      </c>
      <c r="D58" s="170"/>
      <c r="E58" s="312"/>
      <c r="F58" s="170" t="s">
        <v>354</v>
      </c>
      <c r="G58" s="315"/>
      <c r="H58" s="391" t="str">
        <f>IF(TRIM(stn)="","",LEFT(new_szt_zip,3))</f>
        <v/>
      </c>
      <c r="I58" s="391"/>
      <c r="J58" s="391"/>
      <c r="K58" s="391"/>
      <c r="L58" s="322" t="s">
        <v>355</v>
      </c>
      <c r="M58" s="322"/>
      <c r="N58" s="391" t="str">
        <f>IF(TRIM(stn)="","",RIGHT(new_szt_zip,4))</f>
        <v/>
      </c>
      <c r="O58" s="391"/>
      <c r="P58" s="391"/>
      <c r="Q58" s="391"/>
      <c r="R58" s="391"/>
      <c r="S58" s="170"/>
      <c r="T58" s="170"/>
      <c r="U58" s="170"/>
      <c r="V58" s="170"/>
      <c r="W58" s="170"/>
      <c r="X58" s="170"/>
      <c r="Y58" s="170"/>
      <c r="Z58" s="170"/>
      <c r="AA58" s="170"/>
      <c r="AB58" s="170"/>
      <c r="AC58" s="312"/>
      <c r="AD58" s="170" t="s">
        <v>354</v>
      </c>
      <c r="AE58" s="315"/>
      <c r="AF58" s="391" t="str">
        <f>IF(TRIM(stn)="","",LEFT(old_szt_zip,3))</f>
        <v/>
      </c>
      <c r="AG58" s="391"/>
      <c r="AH58" s="391"/>
      <c r="AI58" s="391"/>
      <c r="AJ58" s="322" t="s">
        <v>355</v>
      </c>
      <c r="AK58" s="322"/>
      <c r="AL58" s="391" t="str">
        <f>IF(TRIM(stn)="","",RIGHT(old_szt_zip,4))</f>
        <v/>
      </c>
      <c r="AM58" s="391"/>
      <c r="AN58" s="391"/>
      <c r="AO58" s="391"/>
      <c r="AP58" s="391"/>
      <c r="AQ58" s="170"/>
      <c r="AR58" s="170"/>
      <c r="AS58" s="170"/>
      <c r="AT58" s="170"/>
      <c r="AU58" s="170"/>
      <c r="AV58" s="170"/>
      <c r="AW58" s="170"/>
      <c r="AX58" s="170"/>
      <c r="AY58" s="170"/>
      <c r="AZ58" s="170"/>
      <c r="BA58" s="312"/>
      <c r="ED58" s="23"/>
      <c r="EE58" s="6"/>
      <c r="EF58" s="6" t="s">
        <v>160</v>
      </c>
      <c r="EH58" s="2"/>
      <c r="EM58" s="6" t="s">
        <v>24</v>
      </c>
    </row>
    <row r="59" spans="1:143" ht="7.5" customHeight="1">
      <c r="A59" s="293"/>
      <c r="B59" s="294"/>
      <c r="C59" s="171"/>
      <c r="D59" s="172"/>
      <c r="E59" s="313"/>
      <c r="F59" s="317" t="str">
        <f>IF(TRIM(stn)="","",new_szt_tdfk&amp;new_szt_skg&amp;new_szt_cs&amp;new_szt_bnt&amp;"　"&amp;new_szt_tat)</f>
        <v/>
      </c>
      <c r="G59" s="272"/>
      <c r="H59" s="272"/>
      <c r="I59" s="272"/>
      <c r="J59" s="272"/>
      <c r="K59" s="272"/>
      <c r="L59" s="272"/>
      <c r="M59" s="272"/>
      <c r="N59" s="272"/>
      <c r="O59" s="272"/>
      <c r="P59" s="272"/>
      <c r="Q59" s="272"/>
      <c r="R59" s="272"/>
      <c r="S59" s="272"/>
      <c r="T59" s="272"/>
      <c r="U59" s="272"/>
      <c r="V59" s="272"/>
      <c r="W59" s="272"/>
      <c r="X59" s="272"/>
      <c r="Y59" s="272"/>
      <c r="Z59" s="272"/>
      <c r="AA59" s="272"/>
      <c r="AB59" s="272"/>
      <c r="AC59" s="318"/>
      <c r="AD59" s="317" t="str">
        <f>IF(TRIM(stn)="","",old_szt_tdfk&amp;old_szt_skg&amp;old_szt_cs&amp;old_szt_bnt&amp;"　"&amp;old_szt_tat)</f>
        <v/>
      </c>
      <c r="AE59" s="272"/>
      <c r="AF59" s="272"/>
      <c r="AG59" s="272"/>
      <c r="AH59" s="272"/>
      <c r="AI59" s="272"/>
      <c r="AJ59" s="272"/>
      <c r="AK59" s="272"/>
      <c r="AL59" s="272"/>
      <c r="AM59" s="272"/>
      <c r="AN59" s="272"/>
      <c r="AO59" s="272"/>
      <c r="AP59" s="272"/>
      <c r="AQ59" s="272"/>
      <c r="AR59" s="272"/>
      <c r="AS59" s="272"/>
      <c r="AT59" s="272"/>
      <c r="AU59" s="272"/>
      <c r="AV59" s="272"/>
      <c r="AW59" s="272"/>
      <c r="AX59" s="272"/>
      <c r="AY59" s="272"/>
      <c r="AZ59" s="272"/>
      <c r="BA59" s="318"/>
      <c r="ED59" s="23"/>
      <c r="EE59" s="6"/>
      <c r="EF59" s="6" t="s">
        <v>161</v>
      </c>
      <c r="EH59" s="2"/>
      <c r="EM59" s="6" t="s">
        <v>25</v>
      </c>
    </row>
    <row r="60" spans="1:143" ht="7.5" customHeight="1">
      <c r="A60" s="293"/>
      <c r="B60" s="294"/>
      <c r="C60" s="171"/>
      <c r="D60" s="172"/>
      <c r="E60" s="313"/>
      <c r="F60" s="317"/>
      <c r="G60" s="272"/>
      <c r="H60" s="272"/>
      <c r="I60" s="272"/>
      <c r="J60" s="272"/>
      <c r="K60" s="272"/>
      <c r="L60" s="272"/>
      <c r="M60" s="272"/>
      <c r="N60" s="272"/>
      <c r="O60" s="272"/>
      <c r="P60" s="272"/>
      <c r="Q60" s="272"/>
      <c r="R60" s="272"/>
      <c r="S60" s="272"/>
      <c r="T60" s="272"/>
      <c r="U60" s="272"/>
      <c r="V60" s="272"/>
      <c r="W60" s="272"/>
      <c r="X60" s="272"/>
      <c r="Y60" s="272"/>
      <c r="Z60" s="272"/>
      <c r="AA60" s="272"/>
      <c r="AB60" s="272"/>
      <c r="AC60" s="318"/>
      <c r="AD60" s="317"/>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318"/>
      <c r="ED60" s="23"/>
      <c r="EE60" s="6"/>
      <c r="EF60" s="6" t="s">
        <v>182</v>
      </c>
      <c r="EH60" s="2"/>
      <c r="EM60" s="6" t="s">
        <v>26</v>
      </c>
    </row>
    <row r="61" spans="1:143" ht="7.5" customHeight="1">
      <c r="A61" s="293"/>
      <c r="B61" s="294"/>
      <c r="C61" s="171"/>
      <c r="D61" s="172"/>
      <c r="E61" s="313"/>
      <c r="F61" s="317"/>
      <c r="G61" s="272"/>
      <c r="H61" s="272"/>
      <c r="I61" s="272"/>
      <c r="J61" s="272"/>
      <c r="K61" s="272"/>
      <c r="L61" s="272"/>
      <c r="M61" s="272"/>
      <c r="N61" s="272"/>
      <c r="O61" s="272"/>
      <c r="P61" s="272"/>
      <c r="Q61" s="272"/>
      <c r="R61" s="272"/>
      <c r="S61" s="272"/>
      <c r="T61" s="272"/>
      <c r="U61" s="272"/>
      <c r="V61" s="272"/>
      <c r="W61" s="272"/>
      <c r="X61" s="272"/>
      <c r="Y61" s="272"/>
      <c r="Z61" s="272"/>
      <c r="AA61" s="272"/>
      <c r="AB61" s="272"/>
      <c r="AC61" s="318"/>
      <c r="AD61" s="317"/>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318"/>
      <c r="ED61" s="23"/>
      <c r="EE61" s="6"/>
      <c r="EF61" s="6" t="s">
        <v>162</v>
      </c>
      <c r="EH61" s="2"/>
      <c r="EM61" s="6" t="s">
        <v>27</v>
      </c>
    </row>
    <row r="62" spans="1:143" ht="7.5" customHeight="1">
      <c r="A62" s="293"/>
      <c r="B62" s="294"/>
      <c r="C62" s="173"/>
      <c r="D62" s="174"/>
      <c r="E62" s="314"/>
      <c r="F62" s="308"/>
      <c r="G62" s="309"/>
      <c r="H62" s="309"/>
      <c r="I62" s="309"/>
      <c r="J62" s="309"/>
      <c r="K62" s="309"/>
      <c r="L62" s="309"/>
      <c r="M62" s="309"/>
      <c r="N62" s="309"/>
      <c r="O62" s="309"/>
      <c r="P62" s="309"/>
      <c r="Q62" s="309"/>
      <c r="R62" s="309"/>
      <c r="S62" s="309"/>
      <c r="T62" s="309"/>
      <c r="U62" s="309"/>
      <c r="V62" s="309"/>
      <c r="W62" s="309"/>
      <c r="X62" s="309"/>
      <c r="Y62" s="309"/>
      <c r="Z62" s="309"/>
      <c r="AA62" s="309"/>
      <c r="AB62" s="309"/>
      <c r="AC62" s="310"/>
      <c r="AD62" s="308"/>
      <c r="AE62" s="309"/>
      <c r="AF62" s="309"/>
      <c r="AG62" s="309"/>
      <c r="AH62" s="309"/>
      <c r="AI62" s="309"/>
      <c r="AJ62" s="309"/>
      <c r="AK62" s="309"/>
      <c r="AL62" s="309"/>
      <c r="AM62" s="309"/>
      <c r="AN62" s="309"/>
      <c r="AO62" s="309"/>
      <c r="AP62" s="309"/>
      <c r="AQ62" s="309"/>
      <c r="AR62" s="309"/>
      <c r="AS62" s="309"/>
      <c r="AT62" s="309"/>
      <c r="AU62" s="309"/>
      <c r="AV62" s="309"/>
      <c r="AW62" s="309"/>
      <c r="AX62" s="309"/>
      <c r="AY62" s="309"/>
      <c r="AZ62" s="309"/>
      <c r="BA62" s="310"/>
      <c r="ED62" s="23"/>
      <c r="EE62" s="6"/>
      <c r="EF62" s="6" t="s">
        <v>163</v>
      </c>
      <c r="EH62" s="2"/>
      <c r="EM62" s="6" t="s">
        <v>28</v>
      </c>
    </row>
    <row r="63" spans="1:143" ht="9" customHeight="1">
      <c r="A63" s="293"/>
      <c r="B63" s="294"/>
      <c r="C63" s="319" t="s">
        <v>99</v>
      </c>
      <c r="D63" s="303"/>
      <c r="E63" s="303"/>
      <c r="F63" s="390" t="str">
        <f>IF((OR(TRIM(stn)="",TRIM(new_szt_tel)="")),"",LEFT(new_szt_tel,FIND("-",new_szt_tel)-1))</f>
        <v/>
      </c>
      <c r="G63" s="390"/>
      <c r="H63" s="390"/>
      <c r="I63" s="390"/>
      <c r="J63" s="390"/>
      <c r="K63" s="390"/>
      <c r="L63" s="390"/>
      <c r="M63" s="201" t="s">
        <v>111</v>
      </c>
      <c r="N63" s="390" t="str">
        <f>IF((OR(TRIM(stn)="",TRIM(new_szt_tel)="")),"",LEFT(RIGHT(new_szt_tel,LEN(new_szt_tel)-FIND("-",new_szt_tel)),FIND("-",RIGHT(new_szt_tel,LEN(new_szt_tel)-FIND("-",new_szt_tel)))-1))</f>
        <v/>
      </c>
      <c r="O63" s="390"/>
      <c r="P63" s="390"/>
      <c r="Q63" s="390"/>
      <c r="R63" s="390"/>
      <c r="S63" s="390"/>
      <c r="T63" s="390"/>
      <c r="U63" s="201" t="s">
        <v>112</v>
      </c>
      <c r="V63" s="390" t="str">
        <f>IF((OR(TRIM(stn)="",TRIM(new_szt_tel)="")),"",RIGHT(RIGHT(new_szt_tel,LEN(new_szt_tel)-FIND("-",new_szt_tel)),LEN(RIGHT(new_szt_tel,LEN(new_szt_tel)-FIND("-",new_szt_tel)))-FIND("-",RIGHT(new_szt_tel,LEN(new_szt_tel)-FIND("-",new_szt_tel)))))</f>
        <v/>
      </c>
      <c r="W63" s="390"/>
      <c r="X63" s="390"/>
      <c r="Y63" s="390"/>
      <c r="Z63" s="390"/>
      <c r="AA63" s="390"/>
      <c r="AB63" s="390"/>
      <c r="AC63" s="392"/>
      <c r="AD63" s="390" t="str">
        <f>IF((OR(TRIM(stn)="",TRIM(old_szt_tel)="")),"",LEFT(old_szt_tel,FIND("-",old_szt_tel)-1))</f>
        <v/>
      </c>
      <c r="AE63" s="390"/>
      <c r="AF63" s="390"/>
      <c r="AG63" s="390"/>
      <c r="AH63" s="390"/>
      <c r="AI63" s="390"/>
      <c r="AJ63" s="390"/>
      <c r="AK63" s="201" t="s">
        <v>111</v>
      </c>
      <c r="AL63" s="390" t="str">
        <f>IF((OR(TRIM(stn)="",TRIM(old_szt_tel)="")),"",LEFT(RIGHT(old_szt_tel,LEN(old_szt_tel)-FIND("-",old_szt_tel)),FIND("-",RIGHT(old_szt_tel,LEN(old_szt_tel)-FIND("-",old_szt_tel)))-1))</f>
        <v/>
      </c>
      <c r="AM63" s="390"/>
      <c r="AN63" s="390"/>
      <c r="AO63" s="390"/>
      <c r="AP63" s="390"/>
      <c r="AQ63" s="390"/>
      <c r="AR63" s="390"/>
      <c r="AS63" s="201" t="s">
        <v>112</v>
      </c>
      <c r="AT63" s="390" t="str">
        <f>IF((OR(TRIM(stn)="",TRIM(old_szt_tel)="")),"",RIGHT(RIGHT(old_szt_tel,LEN(old_szt_tel)-FIND("-",old_szt_tel)),LEN(RIGHT(old_szt_tel,LEN(old_szt_tel)-FIND("-",old_szt_tel)))-FIND("-",RIGHT(old_szt_tel,LEN(old_szt_tel)-FIND("-",old_szt_tel)))))</f>
        <v/>
      </c>
      <c r="AU63" s="390"/>
      <c r="AV63" s="390"/>
      <c r="AW63" s="390"/>
      <c r="AX63" s="390"/>
      <c r="AY63" s="390"/>
      <c r="AZ63" s="390"/>
      <c r="BA63" s="392"/>
      <c r="ED63" s="23"/>
      <c r="EE63" s="6"/>
      <c r="EF63" s="6" t="s">
        <v>164</v>
      </c>
      <c r="EH63" s="2"/>
      <c r="EM63" s="6" t="s">
        <v>29</v>
      </c>
    </row>
    <row r="64" spans="1:143" ht="9" customHeight="1">
      <c r="A64" s="293"/>
      <c r="B64" s="294"/>
      <c r="C64" s="319"/>
      <c r="D64" s="303"/>
      <c r="E64" s="303"/>
      <c r="F64" s="390"/>
      <c r="G64" s="390"/>
      <c r="H64" s="390"/>
      <c r="I64" s="390"/>
      <c r="J64" s="390"/>
      <c r="K64" s="390"/>
      <c r="L64" s="390"/>
      <c r="M64" s="201"/>
      <c r="N64" s="390"/>
      <c r="O64" s="390"/>
      <c r="P64" s="390"/>
      <c r="Q64" s="390"/>
      <c r="R64" s="390"/>
      <c r="S64" s="390"/>
      <c r="T64" s="390"/>
      <c r="U64" s="201"/>
      <c r="V64" s="390"/>
      <c r="W64" s="390"/>
      <c r="X64" s="390"/>
      <c r="Y64" s="390"/>
      <c r="Z64" s="390"/>
      <c r="AA64" s="390"/>
      <c r="AB64" s="390"/>
      <c r="AC64" s="392"/>
      <c r="AD64" s="390"/>
      <c r="AE64" s="390"/>
      <c r="AF64" s="390"/>
      <c r="AG64" s="390"/>
      <c r="AH64" s="390"/>
      <c r="AI64" s="390"/>
      <c r="AJ64" s="390"/>
      <c r="AK64" s="201"/>
      <c r="AL64" s="390"/>
      <c r="AM64" s="390"/>
      <c r="AN64" s="390"/>
      <c r="AO64" s="390"/>
      <c r="AP64" s="390"/>
      <c r="AQ64" s="390"/>
      <c r="AR64" s="390"/>
      <c r="AS64" s="201"/>
      <c r="AT64" s="390"/>
      <c r="AU64" s="390"/>
      <c r="AV64" s="390"/>
      <c r="AW64" s="390"/>
      <c r="AX64" s="390"/>
      <c r="AY64" s="390"/>
      <c r="AZ64" s="390"/>
      <c r="BA64" s="392"/>
      <c r="ED64" s="23"/>
      <c r="EE64" s="6"/>
      <c r="EF64" s="6" t="s">
        <v>165</v>
      </c>
      <c r="EH64" s="2"/>
      <c r="EM64" s="6" t="s">
        <v>30</v>
      </c>
    </row>
    <row r="65" spans="1:143" ht="9" customHeight="1">
      <c r="A65" s="293"/>
      <c r="B65" s="294"/>
      <c r="C65" s="319" t="s">
        <v>101</v>
      </c>
      <c r="D65" s="303"/>
      <c r="E65" s="303"/>
      <c r="F65" s="390" t="str">
        <f>IF((OR(TRIM(stn)="",TRIM(new_szt_fax)="")),"",LEFT(new_szt_fax,FIND("-",new_szt_fax)-1))</f>
        <v/>
      </c>
      <c r="G65" s="390"/>
      <c r="H65" s="390"/>
      <c r="I65" s="390"/>
      <c r="J65" s="390"/>
      <c r="K65" s="390"/>
      <c r="L65" s="390"/>
      <c r="M65" s="201" t="s">
        <v>111</v>
      </c>
      <c r="N65" s="390" t="str">
        <f>IF((OR(TRIM(stn)="",TRIM(new_szt_fax)="")),"",LEFT(RIGHT(new_szt_fax,LEN(new_szt_fax)-FIND("-",new_szt_fax)),FIND("-",RIGHT(new_szt_fax,LEN(new_szt_fax)-FIND("-",new_szt_fax)))-1))</f>
        <v/>
      </c>
      <c r="O65" s="390"/>
      <c r="P65" s="390"/>
      <c r="Q65" s="390"/>
      <c r="R65" s="390"/>
      <c r="S65" s="390"/>
      <c r="T65" s="390"/>
      <c r="U65" s="201" t="s">
        <v>112</v>
      </c>
      <c r="V65" s="390" t="str">
        <f>IF((OR(TRIM(stn)="",TRIM(new_szt_fax)="")),"",RIGHT(RIGHT(new_szt_fax,LEN(new_szt_fax)-FIND("-",new_szt_fax)),LEN(RIGHT(new_szt_fax,LEN(new_szt_fax)-FIND("-",new_szt_fax)))-FIND("-",RIGHT(new_szt_fax,LEN(new_szt_fax)-FIND("-",new_szt_fax)))))</f>
        <v/>
      </c>
      <c r="W65" s="390"/>
      <c r="X65" s="390"/>
      <c r="Y65" s="390"/>
      <c r="Z65" s="390"/>
      <c r="AA65" s="390"/>
      <c r="AB65" s="390"/>
      <c r="AC65" s="392"/>
      <c r="AD65" s="390" t="str">
        <f>IF((OR(TRIM(stn)="",TRIM(old_szt_fax)="")),"",LEFT(old_szt_fax,FIND("-",old_szt_fax)-1))</f>
        <v/>
      </c>
      <c r="AE65" s="390"/>
      <c r="AF65" s="390"/>
      <c r="AG65" s="390"/>
      <c r="AH65" s="390"/>
      <c r="AI65" s="390"/>
      <c r="AJ65" s="390"/>
      <c r="AK65" s="201" t="s">
        <v>111</v>
      </c>
      <c r="AL65" s="390" t="str">
        <f>IF((OR(TRIM(stn)="",TRIM(old_szt_fax)="")),"",LEFT(RIGHT(old_szt_fax,LEN(old_szt_fax)-FIND("-",old_szt_fax)),FIND("-",RIGHT(old_szt_fax,LEN(old_szt_fax)-FIND("-",old_szt_fax)))-1))</f>
        <v/>
      </c>
      <c r="AM65" s="390"/>
      <c r="AN65" s="390"/>
      <c r="AO65" s="390"/>
      <c r="AP65" s="390"/>
      <c r="AQ65" s="390"/>
      <c r="AR65" s="390"/>
      <c r="AS65" s="201" t="s">
        <v>112</v>
      </c>
      <c r="AT65" s="390" t="str">
        <f>IF((OR(TRIM(stn)="",TRIM(old_szt_fax)="")),"",RIGHT(RIGHT(old_szt_fax,LEN(old_szt_fax)-FIND("-",old_szt_fax)),LEN(RIGHT(old_szt_fax,LEN(old_szt_fax)-FIND("-",old_szt_fax)))-FIND("-",RIGHT(old_szt_fax,LEN(old_szt_fax)-FIND("-",old_szt_fax)))))</f>
        <v/>
      </c>
      <c r="AU65" s="390"/>
      <c r="AV65" s="390"/>
      <c r="AW65" s="390"/>
      <c r="AX65" s="390"/>
      <c r="AY65" s="390"/>
      <c r="AZ65" s="390"/>
      <c r="BA65" s="392"/>
      <c r="ED65" s="23"/>
      <c r="EE65" s="6"/>
      <c r="EF65" s="6" t="s">
        <v>166</v>
      </c>
      <c r="EH65" s="2"/>
      <c r="EM65" s="6" t="s">
        <v>31</v>
      </c>
    </row>
    <row r="66" spans="1:143" ht="9" customHeight="1">
      <c r="A66" s="293"/>
      <c r="B66" s="294"/>
      <c r="C66" s="397"/>
      <c r="D66" s="398"/>
      <c r="E66" s="398"/>
      <c r="F66" s="390"/>
      <c r="G66" s="390"/>
      <c r="H66" s="390"/>
      <c r="I66" s="390"/>
      <c r="J66" s="390"/>
      <c r="K66" s="390"/>
      <c r="L66" s="390"/>
      <c r="M66" s="201"/>
      <c r="N66" s="390"/>
      <c r="O66" s="390"/>
      <c r="P66" s="390"/>
      <c r="Q66" s="390"/>
      <c r="R66" s="390"/>
      <c r="S66" s="390"/>
      <c r="T66" s="390"/>
      <c r="U66" s="201"/>
      <c r="V66" s="390"/>
      <c r="W66" s="390"/>
      <c r="X66" s="390"/>
      <c r="Y66" s="390"/>
      <c r="Z66" s="390"/>
      <c r="AA66" s="390"/>
      <c r="AB66" s="390"/>
      <c r="AC66" s="392"/>
      <c r="AD66" s="390"/>
      <c r="AE66" s="390"/>
      <c r="AF66" s="390"/>
      <c r="AG66" s="390"/>
      <c r="AH66" s="390"/>
      <c r="AI66" s="390"/>
      <c r="AJ66" s="390"/>
      <c r="AK66" s="201"/>
      <c r="AL66" s="390"/>
      <c r="AM66" s="390"/>
      <c r="AN66" s="390"/>
      <c r="AO66" s="390"/>
      <c r="AP66" s="390"/>
      <c r="AQ66" s="390"/>
      <c r="AR66" s="390"/>
      <c r="AS66" s="201"/>
      <c r="AT66" s="390"/>
      <c r="AU66" s="390"/>
      <c r="AV66" s="390"/>
      <c r="AW66" s="390"/>
      <c r="AX66" s="390"/>
      <c r="AY66" s="390"/>
      <c r="AZ66" s="390"/>
      <c r="BA66" s="392"/>
      <c r="ED66" s="23"/>
      <c r="EE66" s="6"/>
      <c r="EF66" s="6" t="s">
        <v>167</v>
      </c>
      <c r="EH66" s="2"/>
      <c r="EM66" s="6" t="s">
        <v>32</v>
      </c>
    </row>
    <row r="67" spans="1:143" ht="9.75" customHeight="1">
      <c r="A67" s="293"/>
      <c r="B67" s="294"/>
      <c r="C67" s="393" t="s">
        <v>180</v>
      </c>
      <c r="D67" s="394"/>
      <c r="E67" s="394"/>
      <c r="F67" s="329" t="str">
        <f>IF(TRIM(stn)="","",new_email1)</f>
        <v/>
      </c>
      <c r="G67" s="330"/>
      <c r="H67" s="330"/>
      <c r="I67" s="330"/>
      <c r="J67" s="330"/>
      <c r="K67" s="330"/>
      <c r="L67" s="330"/>
      <c r="M67" s="330"/>
      <c r="N67" s="330"/>
      <c r="O67" s="330"/>
      <c r="P67" s="330"/>
      <c r="Q67" s="330"/>
      <c r="R67" s="330"/>
      <c r="S67" s="330"/>
      <c r="T67" s="330"/>
      <c r="U67" s="330"/>
      <c r="V67" s="330"/>
      <c r="W67" s="330"/>
      <c r="X67" s="330"/>
      <c r="Y67" s="330"/>
      <c r="Z67" s="330"/>
      <c r="AA67" s="330"/>
      <c r="AB67" s="330"/>
      <c r="AC67" s="331"/>
      <c r="AD67" s="329" t="str">
        <f>IF(TRIM(stn)="","",old_email1)</f>
        <v/>
      </c>
      <c r="AE67" s="330"/>
      <c r="AF67" s="330"/>
      <c r="AG67" s="330"/>
      <c r="AH67" s="330"/>
      <c r="AI67" s="330"/>
      <c r="AJ67" s="330"/>
      <c r="AK67" s="330"/>
      <c r="AL67" s="330"/>
      <c r="AM67" s="330"/>
      <c r="AN67" s="330"/>
      <c r="AO67" s="330"/>
      <c r="AP67" s="330"/>
      <c r="AQ67" s="330"/>
      <c r="AR67" s="330"/>
      <c r="AS67" s="330"/>
      <c r="AT67" s="330"/>
      <c r="AU67" s="330"/>
      <c r="AV67" s="330"/>
      <c r="AW67" s="330"/>
      <c r="AX67" s="330"/>
      <c r="AY67" s="330"/>
      <c r="AZ67" s="330"/>
      <c r="BA67" s="331"/>
      <c r="ED67" s="23"/>
      <c r="EE67" s="6"/>
      <c r="EF67" s="6" t="s">
        <v>168</v>
      </c>
      <c r="EG67" s="2"/>
      <c r="EH67" s="2"/>
      <c r="EM67" s="6" t="s">
        <v>33</v>
      </c>
    </row>
    <row r="68" spans="1:143" ht="9.75" customHeight="1">
      <c r="A68" s="293"/>
      <c r="B68" s="294"/>
      <c r="C68" s="395"/>
      <c r="D68" s="396"/>
      <c r="E68" s="396"/>
      <c r="F68" s="339"/>
      <c r="G68" s="340"/>
      <c r="H68" s="340"/>
      <c r="I68" s="340"/>
      <c r="J68" s="340"/>
      <c r="K68" s="340"/>
      <c r="L68" s="340"/>
      <c r="M68" s="340"/>
      <c r="N68" s="340"/>
      <c r="O68" s="340"/>
      <c r="P68" s="340"/>
      <c r="Q68" s="340"/>
      <c r="R68" s="340"/>
      <c r="S68" s="340"/>
      <c r="T68" s="340"/>
      <c r="U68" s="340"/>
      <c r="V68" s="340"/>
      <c r="W68" s="340"/>
      <c r="X68" s="340"/>
      <c r="Y68" s="340"/>
      <c r="Z68" s="340"/>
      <c r="AA68" s="340"/>
      <c r="AB68" s="340"/>
      <c r="AC68" s="341"/>
      <c r="AD68" s="339"/>
      <c r="AE68" s="340"/>
      <c r="AF68" s="340"/>
      <c r="AG68" s="340"/>
      <c r="AH68" s="340"/>
      <c r="AI68" s="340"/>
      <c r="AJ68" s="340"/>
      <c r="AK68" s="340"/>
      <c r="AL68" s="340"/>
      <c r="AM68" s="340"/>
      <c r="AN68" s="340"/>
      <c r="AO68" s="340"/>
      <c r="AP68" s="340"/>
      <c r="AQ68" s="340"/>
      <c r="AR68" s="340"/>
      <c r="AS68" s="340"/>
      <c r="AT68" s="340"/>
      <c r="AU68" s="340"/>
      <c r="AV68" s="340"/>
      <c r="AW68" s="340"/>
      <c r="AX68" s="340"/>
      <c r="AY68" s="340"/>
      <c r="AZ68" s="340"/>
      <c r="BA68" s="341"/>
      <c r="ED68" s="23"/>
      <c r="EE68" s="6"/>
      <c r="EF68" s="6" t="s">
        <v>169</v>
      </c>
      <c r="EG68" s="2"/>
      <c r="EH68" s="2"/>
      <c r="EM68" s="6" t="s">
        <v>34</v>
      </c>
    </row>
    <row r="69" spans="1:143" ht="9.75" customHeight="1">
      <c r="A69" s="293"/>
      <c r="B69" s="294"/>
      <c r="C69" s="393" t="s">
        <v>181</v>
      </c>
      <c r="D69" s="394"/>
      <c r="E69" s="394"/>
      <c r="F69" s="329" t="str">
        <f>IF(OR(TRIM(stn)="",ISBLANK(new_email2)),"",new_email2)</f>
        <v/>
      </c>
      <c r="G69" s="330"/>
      <c r="H69" s="330"/>
      <c r="I69" s="330"/>
      <c r="J69" s="330"/>
      <c r="K69" s="330"/>
      <c r="L69" s="330"/>
      <c r="M69" s="330"/>
      <c r="N69" s="330"/>
      <c r="O69" s="330"/>
      <c r="P69" s="330"/>
      <c r="Q69" s="330"/>
      <c r="R69" s="330"/>
      <c r="S69" s="330"/>
      <c r="T69" s="330"/>
      <c r="U69" s="330"/>
      <c r="V69" s="330"/>
      <c r="W69" s="330"/>
      <c r="X69" s="330"/>
      <c r="Y69" s="330"/>
      <c r="Z69" s="330"/>
      <c r="AA69" s="330"/>
      <c r="AB69" s="330"/>
      <c r="AC69" s="331"/>
      <c r="AD69" s="329" t="str">
        <f>IF(OR(TRIM(stn)="",ISBLANK(old_email2)),"",old_email2)</f>
        <v/>
      </c>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1"/>
      <c r="ED69" s="23"/>
      <c r="EE69" s="6"/>
      <c r="EF69" s="6" t="s">
        <v>170</v>
      </c>
      <c r="EG69" s="2"/>
      <c r="EH69" s="2"/>
      <c r="EM69" s="6" t="s">
        <v>35</v>
      </c>
    </row>
    <row r="70" spans="1:143" ht="9.75" customHeight="1">
      <c r="A70" s="295"/>
      <c r="B70" s="296"/>
      <c r="C70" s="337"/>
      <c r="D70" s="338"/>
      <c r="E70" s="338"/>
      <c r="F70" s="342"/>
      <c r="G70" s="343"/>
      <c r="H70" s="343"/>
      <c r="I70" s="343"/>
      <c r="J70" s="343"/>
      <c r="K70" s="343"/>
      <c r="L70" s="343"/>
      <c r="M70" s="343"/>
      <c r="N70" s="343"/>
      <c r="O70" s="343"/>
      <c r="P70" s="343"/>
      <c r="Q70" s="343"/>
      <c r="R70" s="343"/>
      <c r="S70" s="343"/>
      <c r="T70" s="343"/>
      <c r="U70" s="343"/>
      <c r="V70" s="343"/>
      <c r="W70" s="343"/>
      <c r="X70" s="343"/>
      <c r="Y70" s="343"/>
      <c r="Z70" s="343"/>
      <c r="AA70" s="343"/>
      <c r="AB70" s="343"/>
      <c r="AC70" s="344"/>
      <c r="AD70" s="342"/>
      <c r="AE70" s="343"/>
      <c r="AF70" s="343"/>
      <c r="AG70" s="343"/>
      <c r="AH70" s="343"/>
      <c r="AI70" s="343"/>
      <c r="AJ70" s="343"/>
      <c r="AK70" s="343"/>
      <c r="AL70" s="343"/>
      <c r="AM70" s="343"/>
      <c r="AN70" s="343"/>
      <c r="AO70" s="343"/>
      <c r="AP70" s="343"/>
      <c r="AQ70" s="343"/>
      <c r="AR70" s="343"/>
      <c r="AS70" s="343"/>
      <c r="AT70" s="343"/>
      <c r="AU70" s="343"/>
      <c r="AV70" s="343"/>
      <c r="AW70" s="343"/>
      <c r="AX70" s="343"/>
      <c r="AY70" s="343"/>
      <c r="AZ70" s="343"/>
      <c r="BA70" s="344"/>
      <c r="ED70" s="23"/>
      <c r="EE70" s="6"/>
      <c r="EF70" s="6" t="s">
        <v>171</v>
      </c>
      <c r="EG70" s="2"/>
      <c r="EH70" s="2"/>
      <c r="EM70" s="6" t="s">
        <v>36</v>
      </c>
    </row>
    <row r="71" spans="1:143" ht="10.5" customHeight="1">
      <c r="A71" s="388" t="s">
        <v>128</v>
      </c>
      <c r="B71" s="389"/>
      <c r="C71" s="297" t="s">
        <v>95</v>
      </c>
      <c r="D71" s="298"/>
      <c r="E71" s="298"/>
      <c r="F71" s="361" t="str">
        <f>IF(ISBLANK(VLOOKUP("政令使用人",daisei,4,FALSE)),"",VLOOKUP("政令使用人",daisei,4,FALSE))</f>
        <v/>
      </c>
      <c r="G71" s="362"/>
      <c r="H71" s="362"/>
      <c r="I71" s="362"/>
      <c r="J71" s="362"/>
      <c r="K71" s="362"/>
      <c r="L71" s="362"/>
      <c r="M71" s="362"/>
      <c r="N71" s="362"/>
      <c r="O71" s="362"/>
      <c r="P71" s="362"/>
      <c r="Q71" s="362"/>
      <c r="R71" s="362"/>
      <c r="S71" s="362"/>
      <c r="T71" s="362"/>
      <c r="U71" s="362"/>
      <c r="V71" s="362"/>
      <c r="W71" s="362"/>
      <c r="X71" s="363"/>
      <c r="Y71" s="345" t="s">
        <v>356</v>
      </c>
      <c r="Z71" s="348" t="str">
        <f>LEFT(VLOOKUP("政令使用人",daisei,7,FALSE),1)</f>
        <v/>
      </c>
      <c r="AA71" s="349"/>
      <c r="AB71" s="349"/>
      <c r="AC71" s="350"/>
      <c r="AD71" s="361" t="str">
        <f>IF(ISBLANK(VLOOKUP("政令使用人",daisei,22,FALSE)),"",VLOOKUP("政令使用人",daisei,22,FALSE))</f>
        <v/>
      </c>
      <c r="AE71" s="362"/>
      <c r="AF71" s="362"/>
      <c r="AG71" s="362"/>
      <c r="AH71" s="362"/>
      <c r="AI71" s="362"/>
      <c r="AJ71" s="362"/>
      <c r="AK71" s="362"/>
      <c r="AL71" s="362"/>
      <c r="AM71" s="362"/>
      <c r="AN71" s="362"/>
      <c r="AO71" s="362"/>
      <c r="AP71" s="362"/>
      <c r="AQ71" s="362"/>
      <c r="AR71" s="362"/>
      <c r="AS71" s="362"/>
      <c r="AT71" s="362"/>
      <c r="AU71" s="362"/>
      <c r="AV71" s="363"/>
      <c r="AW71" s="345" t="s">
        <v>356</v>
      </c>
      <c r="AX71" s="348" t="str">
        <f>LEFT(VLOOKUP("政令使用人",daisei,25,FALSE),1)</f>
        <v/>
      </c>
      <c r="AY71" s="349"/>
      <c r="AZ71" s="349"/>
      <c r="BA71" s="350"/>
      <c r="ED71" s="23"/>
      <c r="EE71" s="6"/>
      <c r="EF71" s="6" t="s">
        <v>172</v>
      </c>
      <c r="EH71" s="2"/>
      <c r="EM71" s="6" t="s">
        <v>37</v>
      </c>
    </row>
    <row r="72" spans="1:143" ht="10.5" customHeight="1">
      <c r="A72" s="388"/>
      <c r="B72" s="389"/>
      <c r="C72" s="304" t="s">
        <v>121</v>
      </c>
      <c r="D72" s="303"/>
      <c r="E72" s="303"/>
      <c r="F72" s="305" t="str">
        <f>IF(ISBLANK(VLOOKUP("政令使用人",daisei,3,FALSE)),"",VLOOKUP("政令使用人",daisei,3,FALSE))</f>
        <v/>
      </c>
      <c r="G72" s="306"/>
      <c r="H72" s="306"/>
      <c r="I72" s="306"/>
      <c r="J72" s="306"/>
      <c r="K72" s="306"/>
      <c r="L72" s="306"/>
      <c r="M72" s="306"/>
      <c r="N72" s="306"/>
      <c r="O72" s="306"/>
      <c r="P72" s="306"/>
      <c r="Q72" s="306"/>
      <c r="R72" s="306"/>
      <c r="S72" s="306"/>
      <c r="T72" s="306"/>
      <c r="U72" s="306"/>
      <c r="V72" s="306"/>
      <c r="W72" s="306"/>
      <c r="X72" s="355"/>
      <c r="Y72" s="346"/>
      <c r="Z72" s="351"/>
      <c r="AA72" s="352"/>
      <c r="AB72" s="352"/>
      <c r="AC72" s="353"/>
      <c r="AD72" s="305" t="str">
        <f>IF(ISBLANK(VLOOKUP("政令使用人",daisei,21,FALSE)),"",VLOOKUP("政令使用人",daisei,21,FALSE))</f>
        <v/>
      </c>
      <c r="AE72" s="306"/>
      <c r="AF72" s="306"/>
      <c r="AG72" s="306"/>
      <c r="AH72" s="306"/>
      <c r="AI72" s="306"/>
      <c r="AJ72" s="306"/>
      <c r="AK72" s="306"/>
      <c r="AL72" s="306"/>
      <c r="AM72" s="306"/>
      <c r="AN72" s="306"/>
      <c r="AO72" s="306"/>
      <c r="AP72" s="306"/>
      <c r="AQ72" s="306"/>
      <c r="AR72" s="306"/>
      <c r="AS72" s="306"/>
      <c r="AT72" s="306"/>
      <c r="AU72" s="306"/>
      <c r="AV72" s="355"/>
      <c r="AW72" s="346"/>
      <c r="AX72" s="351"/>
      <c r="AY72" s="352"/>
      <c r="AZ72" s="352"/>
      <c r="BA72" s="353"/>
      <c r="ED72" s="23"/>
      <c r="EE72" s="6"/>
      <c r="EF72" s="6" t="s">
        <v>173</v>
      </c>
      <c r="EH72" s="2"/>
      <c r="EM72" s="6" t="s">
        <v>38</v>
      </c>
    </row>
    <row r="73" spans="1:143" ht="10.5" customHeight="1">
      <c r="A73" s="388"/>
      <c r="B73" s="389"/>
      <c r="C73" s="304"/>
      <c r="D73" s="303"/>
      <c r="E73" s="303"/>
      <c r="F73" s="308"/>
      <c r="G73" s="309"/>
      <c r="H73" s="309"/>
      <c r="I73" s="309"/>
      <c r="J73" s="309"/>
      <c r="K73" s="309"/>
      <c r="L73" s="309"/>
      <c r="M73" s="309"/>
      <c r="N73" s="309"/>
      <c r="O73" s="309"/>
      <c r="P73" s="309"/>
      <c r="Q73" s="309"/>
      <c r="R73" s="309"/>
      <c r="S73" s="309"/>
      <c r="T73" s="309"/>
      <c r="U73" s="309"/>
      <c r="V73" s="309"/>
      <c r="W73" s="309"/>
      <c r="X73" s="356"/>
      <c r="Y73" s="347"/>
      <c r="Z73" s="227"/>
      <c r="AA73" s="228"/>
      <c r="AB73" s="228"/>
      <c r="AC73" s="354"/>
      <c r="AD73" s="308"/>
      <c r="AE73" s="309"/>
      <c r="AF73" s="309"/>
      <c r="AG73" s="309"/>
      <c r="AH73" s="309"/>
      <c r="AI73" s="309"/>
      <c r="AJ73" s="309"/>
      <c r="AK73" s="309"/>
      <c r="AL73" s="309"/>
      <c r="AM73" s="309"/>
      <c r="AN73" s="309"/>
      <c r="AO73" s="309"/>
      <c r="AP73" s="309"/>
      <c r="AQ73" s="309"/>
      <c r="AR73" s="309"/>
      <c r="AS73" s="309"/>
      <c r="AT73" s="309"/>
      <c r="AU73" s="309"/>
      <c r="AV73" s="356"/>
      <c r="AW73" s="347"/>
      <c r="AX73" s="227"/>
      <c r="AY73" s="228"/>
      <c r="AZ73" s="228"/>
      <c r="BA73" s="354"/>
      <c r="ED73" s="23"/>
      <c r="EE73" s="6"/>
      <c r="EF73" s="6" t="s">
        <v>174</v>
      </c>
      <c r="EH73" s="2"/>
      <c r="EM73" s="6" t="s">
        <v>70</v>
      </c>
    </row>
    <row r="74" spans="1:143" ht="9" customHeight="1">
      <c r="A74" s="388"/>
      <c r="B74" s="389"/>
      <c r="C74" s="304" t="s">
        <v>102</v>
      </c>
      <c r="D74" s="303"/>
      <c r="E74" s="303"/>
      <c r="F74" s="357" t="str">
        <f>IF(ISBLANK(VLOOKUP("政令使用人",daisei,8,FALSE)),"",TEXT(VLOOKUP("政令使用人",daisei,8,FALSE),"ggg"))</f>
        <v/>
      </c>
      <c r="G74" s="358"/>
      <c r="H74" s="358"/>
      <c r="I74" s="358"/>
      <c r="J74" s="358"/>
      <c r="K74" s="358"/>
      <c r="L74" s="358"/>
      <c r="M74" s="358"/>
      <c r="N74" s="358"/>
      <c r="O74" s="217" t="str">
        <f>IF(ISBLANK(VLOOKUP("政令使用人",daisei,8,FALSE)),"",TEXT(VLOOKUP("政令使用人",daisei,8,FALSE),"e"))</f>
        <v/>
      </c>
      <c r="P74" s="217"/>
      <c r="Q74" s="217"/>
      <c r="R74" s="175" t="s">
        <v>357</v>
      </c>
      <c r="S74" s="175"/>
      <c r="T74" s="217" t="str">
        <f>IF(ISBLANK(VLOOKUP("政令使用人",daisei,8,FALSE)),"",MONTH(VLOOKUP("政令使用人",daisei,8,FALSE)))</f>
        <v/>
      </c>
      <c r="U74" s="217"/>
      <c r="V74" s="217"/>
      <c r="W74" s="175" t="s">
        <v>358</v>
      </c>
      <c r="X74" s="175"/>
      <c r="Y74" s="217" t="str">
        <f>IF(ISBLANK(VLOOKUP("政令使用人",daisei,8,FALSE)),"",DAY(VLOOKUP("政令使用人",daisei,8,FALSE)))</f>
        <v/>
      </c>
      <c r="Z74" s="217"/>
      <c r="AA74" s="217"/>
      <c r="AB74" s="175" t="s">
        <v>359</v>
      </c>
      <c r="AC74" s="364"/>
      <c r="AD74" s="357" t="str">
        <f>IF(ISBLANK(VLOOKUP("政令使用人",daisei,26,FALSE)),"",TEXT(VLOOKUP("政令使用人",daisei,26,FALSE),"ggg"))</f>
        <v/>
      </c>
      <c r="AE74" s="358"/>
      <c r="AF74" s="358"/>
      <c r="AG74" s="358"/>
      <c r="AH74" s="358"/>
      <c r="AI74" s="358"/>
      <c r="AJ74" s="358"/>
      <c r="AK74" s="358"/>
      <c r="AL74" s="358"/>
      <c r="AM74" s="217" t="str">
        <f>IF(ISBLANK(VLOOKUP("政令使用人",daisei,26,FALSE)),"",TEXT(VLOOKUP("政令使用人",daisei,26,FALSE),"e"))</f>
        <v/>
      </c>
      <c r="AN74" s="217"/>
      <c r="AO74" s="217"/>
      <c r="AP74" s="175" t="s">
        <v>357</v>
      </c>
      <c r="AQ74" s="175"/>
      <c r="AR74" s="217" t="str">
        <f>IF(ISBLANK(VLOOKUP("政令使用人",daisei,26,FALSE)),"",MONTH(VLOOKUP("政令使用人",daisei,26,FALSE)))</f>
        <v/>
      </c>
      <c r="AS74" s="217"/>
      <c r="AT74" s="217"/>
      <c r="AU74" s="175" t="s">
        <v>358</v>
      </c>
      <c r="AV74" s="175"/>
      <c r="AW74" s="217" t="str">
        <f>IF(ISBLANK(VLOOKUP("政令使用人",daisei,26,FALSE)),"",DAY(VLOOKUP("政令使用人",daisei,26,FALSE)))</f>
        <v/>
      </c>
      <c r="AX74" s="217"/>
      <c r="AY74" s="217"/>
      <c r="AZ74" s="175" t="s">
        <v>359</v>
      </c>
      <c r="BA74" s="364"/>
      <c r="ED74" s="23"/>
      <c r="EE74" s="6"/>
      <c r="EF74" s="6" t="s">
        <v>175</v>
      </c>
      <c r="EM74" s="6" t="s">
        <v>39</v>
      </c>
    </row>
    <row r="75" spans="1:143" ht="9" customHeight="1">
      <c r="A75" s="388"/>
      <c r="B75" s="389"/>
      <c r="C75" s="304"/>
      <c r="D75" s="303"/>
      <c r="E75" s="303"/>
      <c r="F75" s="359"/>
      <c r="G75" s="228"/>
      <c r="H75" s="228"/>
      <c r="I75" s="228"/>
      <c r="J75" s="228"/>
      <c r="K75" s="228"/>
      <c r="L75" s="228"/>
      <c r="M75" s="228"/>
      <c r="N75" s="228"/>
      <c r="O75" s="360"/>
      <c r="P75" s="360"/>
      <c r="Q75" s="360"/>
      <c r="R75" s="177"/>
      <c r="S75" s="177"/>
      <c r="T75" s="360"/>
      <c r="U75" s="360"/>
      <c r="V75" s="360"/>
      <c r="W75" s="177"/>
      <c r="X75" s="177"/>
      <c r="Y75" s="360"/>
      <c r="Z75" s="360"/>
      <c r="AA75" s="360"/>
      <c r="AB75" s="177"/>
      <c r="AC75" s="365"/>
      <c r="AD75" s="359"/>
      <c r="AE75" s="228"/>
      <c r="AF75" s="228"/>
      <c r="AG75" s="228"/>
      <c r="AH75" s="228"/>
      <c r="AI75" s="228"/>
      <c r="AJ75" s="228"/>
      <c r="AK75" s="228"/>
      <c r="AL75" s="228"/>
      <c r="AM75" s="360"/>
      <c r="AN75" s="360"/>
      <c r="AO75" s="360"/>
      <c r="AP75" s="177"/>
      <c r="AQ75" s="177"/>
      <c r="AR75" s="360"/>
      <c r="AS75" s="360"/>
      <c r="AT75" s="360"/>
      <c r="AU75" s="177"/>
      <c r="AV75" s="177"/>
      <c r="AW75" s="360"/>
      <c r="AX75" s="360"/>
      <c r="AY75" s="360"/>
      <c r="AZ75" s="177"/>
      <c r="BA75" s="365"/>
      <c r="ED75" s="23"/>
      <c r="EE75" s="6"/>
      <c r="EF75" s="6" t="s">
        <v>176</v>
      </c>
      <c r="EM75" s="6" t="s">
        <v>40</v>
      </c>
    </row>
    <row r="76" spans="1:143" ht="10.5" customHeight="1">
      <c r="A76" s="388"/>
      <c r="B76" s="389"/>
      <c r="C76" s="304" t="s">
        <v>104</v>
      </c>
      <c r="D76" s="303"/>
      <c r="E76" s="303"/>
      <c r="F76" s="170" t="s">
        <v>354</v>
      </c>
      <c r="G76" s="315"/>
      <c r="H76" s="316" t="str">
        <f>LEFT(VLOOKUP("政令使用人",daisei,12,FALSE),3)</f>
        <v/>
      </c>
      <c r="I76" s="316"/>
      <c r="J76" s="316"/>
      <c r="K76" s="316"/>
      <c r="L76" s="322" t="s">
        <v>355</v>
      </c>
      <c r="M76" s="322"/>
      <c r="N76" s="316" t="str">
        <f>RIGHT(VLOOKUP("政令使用人",daisei,12,FALSE),4)</f>
        <v/>
      </c>
      <c r="O76" s="316"/>
      <c r="P76" s="316"/>
      <c r="Q76" s="316"/>
      <c r="R76" s="316"/>
      <c r="S76" s="170"/>
      <c r="T76" s="170"/>
      <c r="U76" s="170"/>
      <c r="V76" s="170"/>
      <c r="W76" s="170"/>
      <c r="X76" s="170"/>
      <c r="Y76" s="170"/>
      <c r="Z76" s="170"/>
      <c r="AA76" s="170"/>
      <c r="AB76" s="170"/>
      <c r="AC76" s="312"/>
      <c r="AD76" s="170" t="s">
        <v>354</v>
      </c>
      <c r="AE76" s="315"/>
      <c r="AF76" s="316" t="str">
        <f>LEFT(VLOOKUP("政令使用人",daisei,30,FALSE),3)</f>
        <v/>
      </c>
      <c r="AG76" s="316"/>
      <c r="AH76" s="316"/>
      <c r="AI76" s="316"/>
      <c r="AJ76" s="322" t="s">
        <v>355</v>
      </c>
      <c r="AK76" s="322"/>
      <c r="AL76" s="316" t="str">
        <f>RIGHT(VLOOKUP("政令使用人",daisei,30,FALSE),4)</f>
        <v/>
      </c>
      <c r="AM76" s="316"/>
      <c r="AN76" s="316"/>
      <c r="AO76" s="316"/>
      <c r="AP76" s="316"/>
      <c r="AQ76" s="170"/>
      <c r="AR76" s="170"/>
      <c r="AS76" s="170"/>
      <c r="AT76" s="170"/>
      <c r="AU76" s="170"/>
      <c r="AV76" s="170"/>
      <c r="AW76" s="170"/>
      <c r="AX76" s="170"/>
      <c r="AY76" s="170"/>
      <c r="AZ76" s="170"/>
      <c r="BA76" s="312"/>
      <c r="ED76" s="23"/>
      <c r="EE76" s="6"/>
      <c r="EF76" s="6" t="s">
        <v>177</v>
      </c>
    </row>
    <row r="77" spans="1:143" ht="7.5" customHeight="1">
      <c r="A77" s="388"/>
      <c r="B77" s="389"/>
      <c r="C77" s="304"/>
      <c r="D77" s="303"/>
      <c r="E77" s="303"/>
      <c r="F77" s="317" t="str">
        <f>IF(ISBLANK(VLOOKUP("政令使用人",daisei,11,FALSE)),VLOOKUP("政令使用人",daisei,13,FALSE)&amp;VLOOKUP("政令使用人",daisei,14,FALSE)&amp;VLOOKUP("政令使用人",daisei,15,FALSE)&amp;VLOOKUP("政令使用人",daisei,16,FALSE)&amp;"　"&amp;VLOOKUP("政令使用人",daisei,17,FALSE),VLOOKUP("政令使用人",daisei,18,FALSE))</f>
        <v>　</v>
      </c>
      <c r="G77" s="272"/>
      <c r="H77" s="272"/>
      <c r="I77" s="272"/>
      <c r="J77" s="272"/>
      <c r="K77" s="272"/>
      <c r="L77" s="272"/>
      <c r="M77" s="272"/>
      <c r="N77" s="272"/>
      <c r="O77" s="272"/>
      <c r="P77" s="272"/>
      <c r="Q77" s="272"/>
      <c r="R77" s="272"/>
      <c r="S77" s="272"/>
      <c r="T77" s="272"/>
      <c r="U77" s="272"/>
      <c r="V77" s="272"/>
      <c r="W77" s="272"/>
      <c r="X77" s="272"/>
      <c r="Y77" s="272"/>
      <c r="Z77" s="272"/>
      <c r="AA77" s="272"/>
      <c r="AB77" s="272"/>
      <c r="AC77" s="318"/>
      <c r="AD77" s="317" t="str">
        <f>IF(ISBLANK(VLOOKUP("政令使用人",daisei,29,FALSE)),VLOOKUP("政令使用人",daisei,31,FALSE)&amp;VLOOKUP("政令使用人",daisei,32,FALSE)&amp;VLOOKUP("政令使用人",daisei,33,FALSE)&amp;VLOOKUP("政令使用人",daisei,34,FALSE)&amp;"　"&amp;VLOOKUP("政令使用人",daisei,35,FALSE),VLOOKUP("政令使用人",daisei,36,FALSE))</f>
        <v>　</v>
      </c>
      <c r="AE77" s="272"/>
      <c r="AF77" s="272"/>
      <c r="AG77" s="272"/>
      <c r="AH77" s="272"/>
      <c r="AI77" s="272"/>
      <c r="AJ77" s="272"/>
      <c r="AK77" s="272"/>
      <c r="AL77" s="272"/>
      <c r="AM77" s="272"/>
      <c r="AN77" s="272"/>
      <c r="AO77" s="272"/>
      <c r="AP77" s="272"/>
      <c r="AQ77" s="272"/>
      <c r="AR77" s="272"/>
      <c r="AS77" s="272"/>
      <c r="AT77" s="272"/>
      <c r="AU77" s="272"/>
      <c r="AV77" s="272"/>
      <c r="AW77" s="272"/>
      <c r="AX77" s="272"/>
      <c r="AY77" s="272"/>
      <c r="AZ77" s="272"/>
      <c r="BA77" s="318"/>
      <c r="ED77" s="23"/>
      <c r="EE77" s="6"/>
      <c r="EF77" s="6" t="s">
        <v>178</v>
      </c>
    </row>
    <row r="78" spans="1:143" ht="7.5" customHeight="1">
      <c r="A78" s="388"/>
      <c r="B78" s="389"/>
      <c r="C78" s="304"/>
      <c r="D78" s="303"/>
      <c r="E78" s="303"/>
      <c r="F78" s="317"/>
      <c r="G78" s="272"/>
      <c r="H78" s="272"/>
      <c r="I78" s="272"/>
      <c r="J78" s="272"/>
      <c r="K78" s="272"/>
      <c r="L78" s="272"/>
      <c r="M78" s="272"/>
      <c r="N78" s="272"/>
      <c r="O78" s="272"/>
      <c r="P78" s="272"/>
      <c r="Q78" s="272"/>
      <c r="R78" s="272"/>
      <c r="S78" s="272"/>
      <c r="T78" s="272"/>
      <c r="U78" s="272"/>
      <c r="V78" s="272"/>
      <c r="W78" s="272"/>
      <c r="X78" s="272"/>
      <c r="Y78" s="272"/>
      <c r="Z78" s="272"/>
      <c r="AA78" s="272"/>
      <c r="AB78" s="272"/>
      <c r="AC78" s="318"/>
      <c r="AD78" s="317"/>
      <c r="AE78" s="272"/>
      <c r="AF78" s="272"/>
      <c r="AG78" s="272"/>
      <c r="AH78" s="272"/>
      <c r="AI78" s="272"/>
      <c r="AJ78" s="272"/>
      <c r="AK78" s="272"/>
      <c r="AL78" s="272"/>
      <c r="AM78" s="272"/>
      <c r="AN78" s="272"/>
      <c r="AO78" s="272"/>
      <c r="AP78" s="272"/>
      <c r="AQ78" s="272"/>
      <c r="AR78" s="272"/>
      <c r="AS78" s="272"/>
      <c r="AT78" s="272"/>
      <c r="AU78" s="272"/>
      <c r="AV78" s="272"/>
      <c r="AW78" s="272"/>
      <c r="AX78" s="272"/>
      <c r="AY78" s="272"/>
      <c r="AZ78" s="272"/>
      <c r="BA78" s="318"/>
      <c r="ED78" s="23"/>
      <c r="EE78" s="6"/>
      <c r="EF78" s="6"/>
    </row>
    <row r="79" spans="1:143" ht="7.5" customHeight="1">
      <c r="A79" s="388"/>
      <c r="B79" s="389"/>
      <c r="C79" s="304"/>
      <c r="D79" s="303"/>
      <c r="E79" s="303"/>
      <c r="F79" s="317"/>
      <c r="G79" s="272"/>
      <c r="H79" s="272"/>
      <c r="I79" s="272"/>
      <c r="J79" s="272"/>
      <c r="K79" s="272"/>
      <c r="L79" s="272"/>
      <c r="M79" s="272"/>
      <c r="N79" s="272"/>
      <c r="O79" s="272"/>
      <c r="P79" s="272"/>
      <c r="Q79" s="272"/>
      <c r="R79" s="272"/>
      <c r="S79" s="272"/>
      <c r="T79" s="272"/>
      <c r="U79" s="272"/>
      <c r="V79" s="272"/>
      <c r="W79" s="272"/>
      <c r="X79" s="272"/>
      <c r="Y79" s="272"/>
      <c r="Z79" s="272"/>
      <c r="AA79" s="272"/>
      <c r="AB79" s="272"/>
      <c r="AC79" s="318"/>
      <c r="AD79" s="317"/>
      <c r="AE79" s="272"/>
      <c r="AF79" s="272"/>
      <c r="AG79" s="272"/>
      <c r="AH79" s="272"/>
      <c r="AI79" s="272"/>
      <c r="AJ79" s="272"/>
      <c r="AK79" s="272"/>
      <c r="AL79" s="272"/>
      <c r="AM79" s="272"/>
      <c r="AN79" s="272"/>
      <c r="AO79" s="272"/>
      <c r="AP79" s="272"/>
      <c r="AQ79" s="272"/>
      <c r="AR79" s="272"/>
      <c r="AS79" s="272"/>
      <c r="AT79" s="272"/>
      <c r="AU79" s="272"/>
      <c r="AV79" s="272"/>
      <c r="AW79" s="272"/>
      <c r="AX79" s="272"/>
      <c r="AY79" s="272"/>
      <c r="AZ79" s="272"/>
      <c r="BA79" s="318"/>
      <c r="ED79" s="23"/>
      <c r="EE79" s="6"/>
      <c r="EF79" s="6"/>
    </row>
    <row r="80" spans="1:143" ht="7.5" customHeight="1">
      <c r="A80" s="388"/>
      <c r="B80" s="389"/>
      <c r="C80" s="304"/>
      <c r="D80" s="303"/>
      <c r="E80" s="303"/>
      <c r="F80" s="308"/>
      <c r="G80" s="309"/>
      <c r="H80" s="309"/>
      <c r="I80" s="309"/>
      <c r="J80" s="309"/>
      <c r="K80" s="309"/>
      <c r="L80" s="309"/>
      <c r="M80" s="309"/>
      <c r="N80" s="309"/>
      <c r="O80" s="309"/>
      <c r="P80" s="309"/>
      <c r="Q80" s="309"/>
      <c r="R80" s="309"/>
      <c r="S80" s="309"/>
      <c r="T80" s="309"/>
      <c r="U80" s="309"/>
      <c r="V80" s="309"/>
      <c r="W80" s="309"/>
      <c r="X80" s="309"/>
      <c r="Y80" s="309"/>
      <c r="Z80" s="309"/>
      <c r="AA80" s="309"/>
      <c r="AB80" s="309"/>
      <c r="AC80" s="310"/>
      <c r="AD80" s="308"/>
      <c r="AE80" s="309"/>
      <c r="AF80" s="309"/>
      <c r="AG80" s="309"/>
      <c r="AH80" s="309"/>
      <c r="AI80" s="309"/>
      <c r="AJ80" s="309"/>
      <c r="AK80" s="309"/>
      <c r="AL80" s="309"/>
      <c r="AM80" s="309"/>
      <c r="AN80" s="309"/>
      <c r="AO80" s="309"/>
      <c r="AP80" s="309"/>
      <c r="AQ80" s="309"/>
      <c r="AR80" s="309"/>
      <c r="AS80" s="309"/>
      <c r="AT80" s="309"/>
      <c r="AU80" s="309"/>
      <c r="AV80" s="309"/>
      <c r="AW80" s="309"/>
      <c r="AX80" s="309"/>
      <c r="AY80" s="309"/>
      <c r="AZ80" s="309"/>
      <c r="BA80" s="310"/>
      <c r="ED80" s="23"/>
      <c r="EE80" s="6"/>
      <c r="EF80" s="6"/>
    </row>
    <row r="81" spans="1:136" ht="9" customHeight="1">
      <c r="A81" s="388"/>
      <c r="B81" s="389"/>
      <c r="C81" s="304" t="s">
        <v>99</v>
      </c>
      <c r="D81" s="303"/>
      <c r="E81" s="303"/>
      <c r="F81" s="320" t="str">
        <f>IF(ISBLANK(VLOOKUP("政令使用人",daisei,19,FALSE)),"",LEFT(VLOOKUP("政令使用人",daisei,19,FALSE),FIND("-",VLOOKUP("政令使用人",daisei,19,FALSE))-1))</f>
        <v/>
      </c>
      <c r="G81" s="320"/>
      <c r="H81" s="320"/>
      <c r="I81" s="320"/>
      <c r="J81" s="320"/>
      <c r="K81" s="320"/>
      <c r="L81" s="320"/>
      <c r="M81" s="201" t="s">
        <v>111</v>
      </c>
      <c r="N81" s="320" t="str">
        <f>IF(ISBLANK(VLOOKUP("政令使用人",daisei,19,FALSE)),"",LEFT(RIGHT(VLOOKUP("政令使用人",daisei,19,FALSE),LEN(VLOOKUP("政令使用人",daisei,19,FALSE))-FIND("-",VLOOKUP("政令使用人",daisei,19,FALSE))),FIND("-",RIGHT(VLOOKUP("政令使用人",daisei,19,FALSE),LEN(VLOOKUP("政令使用人",daisei,19,FALSE))-FIND("-",VLOOKUP("政令使用人",daisei,19,FALSE))))-1))</f>
        <v/>
      </c>
      <c r="O81" s="320"/>
      <c r="P81" s="320"/>
      <c r="Q81" s="320"/>
      <c r="R81" s="320"/>
      <c r="S81" s="320"/>
      <c r="T81" s="320"/>
      <c r="U81" s="201" t="s">
        <v>112</v>
      </c>
      <c r="V81" s="320" t="str">
        <f>IF(ISBLANK(VLOOKUP("政令使用人",daisei,19,FALSE)),"",RIGHT(RIGHT(VLOOKUP("政令使用人",daisei,19,FALSE),LEN(VLOOKUP("政令使用人",daisei,19,FALSE))-FIND("-",VLOOKUP("政令使用人",daisei,19,FALSE))),LEN(RIGHT(VLOOKUP("政令使用人",daisei,19,FALSE),LEN(VLOOKUP("政令使用人",daisei,19,FALSE))-FIND("-",VLOOKUP("政令使用人",daisei,19,FALSE))))-FIND("-",RIGHT(VLOOKUP("政令使用人",daisei,19,FALSE),LEN(VLOOKUP("政令使用人",daisei,19,FALSE))-FIND("-",VLOOKUP("政令使用人",daisei,19,FALSE))))))</f>
        <v/>
      </c>
      <c r="W81" s="320"/>
      <c r="X81" s="320"/>
      <c r="Y81" s="320"/>
      <c r="Z81" s="320"/>
      <c r="AA81" s="320"/>
      <c r="AB81" s="320"/>
      <c r="AC81" s="321"/>
      <c r="AD81" s="320" t="str">
        <f>IF(ISBLANK(VLOOKUP("政令使用人",daisei,37,FALSE)),"",LEFT(VLOOKUP("政令使用人",daisei,37,FALSE),FIND("-",VLOOKUP("政令使用人",daisei,37,FALSE))-1))</f>
        <v/>
      </c>
      <c r="AE81" s="320"/>
      <c r="AF81" s="320"/>
      <c r="AG81" s="320"/>
      <c r="AH81" s="320"/>
      <c r="AI81" s="320"/>
      <c r="AJ81" s="320"/>
      <c r="AK81" s="201" t="s">
        <v>111</v>
      </c>
      <c r="AL81" s="320" t="str">
        <f>IF(ISBLANK(VLOOKUP("政令使用人",daisei,37,FALSE)),"",LEFT(RIGHT(VLOOKUP("政令使用人",daisei,37,FALSE),LEN(VLOOKUP("政令使用人",daisei,37,FALSE))-FIND("-",VLOOKUP("政令使用人",daisei,37,FALSE))),FIND("-",RIGHT(VLOOKUP("政令使用人",daisei,37,FALSE),LEN(VLOOKUP("政令使用人",daisei,37,FALSE))-FIND("-",VLOOKUP("政令使用人",daisei,37,FALSE))))-1))</f>
        <v/>
      </c>
      <c r="AM81" s="320"/>
      <c r="AN81" s="320"/>
      <c r="AO81" s="320"/>
      <c r="AP81" s="320"/>
      <c r="AQ81" s="320"/>
      <c r="AR81" s="320"/>
      <c r="AS81" s="201" t="s">
        <v>112</v>
      </c>
      <c r="AT81" s="320" t="str">
        <f>IF(ISBLANK(VLOOKUP("政令使用人",daisei,37,FALSE)),"",RIGHT(RIGHT(VLOOKUP("政令使用人",daisei,37,FALSE),LEN(VLOOKUP("政令使用人",daisei,37,FALSE))-FIND("-",VLOOKUP("政令使用人",daisei,37,FALSE))),LEN(RIGHT(VLOOKUP("政令使用人",daisei,37,FALSE),LEN(VLOOKUP("政令使用人",daisei,37,FALSE))-FIND("-",VLOOKUP("政令使用人",daisei,37,FALSE))))-FIND("-",RIGHT(VLOOKUP("政令使用人",daisei,37,FALSE),LEN(VLOOKUP("政令使用人",daisei,37,FALSE))-FIND("-",VLOOKUP("政令使用人",daisei,37,FALSE))))))</f>
        <v/>
      </c>
      <c r="AU81" s="320"/>
      <c r="AV81" s="320"/>
      <c r="AW81" s="320"/>
      <c r="AX81" s="320"/>
      <c r="AY81" s="320"/>
      <c r="AZ81" s="320"/>
      <c r="BA81" s="321"/>
      <c r="ED81" s="23"/>
      <c r="EE81" s="6"/>
      <c r="EF81" s="6"/>
    </row>
    <row r="82" spans="1:136" ht="9" customHeight="1">
      <c r="A82" s="388"/>
      <c r="B82" s="389"/>
      <c r="C82" s="386"/>
      <c r="D82" s="387"/>
      <c r="E82" s="387"/>
      <c r="F82" s="320"/>
      <c r="G82" s="320"/>
      <c r="H82" s="320"/>
      <c r="I82" s="320"/>
      <c r="J82" s="320"/>
      <c r="K82" s="320"/>
      <c r="L82" s="320"/>
      <c r="M82" s="201"/>
      <c r="N82" s="320"/>
      <c r="O82" s="320"/>
      <c r="P82" s="320"/>
      <c r="Q82" s="320"/>
      <c r="R82" s="320"/>
      <c r="S82" s="320"/>
      <c r="T82" s="320"/>
      <c r="U82" s="201"/>
      <c r="V82" s="320"/>
      <c r="W82" s="320"/>
      <c r="X82" s="320"/>
      <c r="Y82" s="320"/>
      <c r="Z82" s="320"/>
      <c r="AA82" s="320"/>
      <c r="AB82" s="320"/>
      <c r="AC82" s="321"/>
      <c r="AD82" s="320"/>
      <c r="AE82" s="320"/>
      <c r="AF82" s="320"/>
      <c r="AG82" s="320"/>
      <c r="AH82" s="320"/>
      <c r="AI82" s="320"/>
      <c r="AJ82" s="320"/>
      <c r="AK82" s="201"/>
      <c r="AL82" s="320"/>
      <c r="AM82" s="320"/>
      <c r="AN82" s="320"/>
      <c r="AO82" s="320"/>
      <c r="AP82" s="320"/>
      <c r="AQ82" s="320"/>
      <c r="AR82" s="320"/>
      <c r="AS82" s="201"/>
      <c r="AT82" s="320"/>
      <c r="AU82" s="320"/>
      <c r="AV82" s="320"/>
      <c r="AW82" s="320"/>
      <c r="AX82" s="320"/>
      <c r="AY82" s="320"/>
      <c r="AZ82" s="320"/>
      <c r="BA82" s="321"/>
      <c r="ED82" s="23"/>
      <c r="EE82" s="6"/>
      <c r="EF82" s="6"/>
    </row>
    <row r="83" spans="1:136" ht="10.5" customHeight="1">
      <c r="A83" s="291" t="s">
        <v>129</v>
      </c>
      <c r="B83" s="292"/>
      <c r="C83" s="297" t="s">
        <v>95</v>
      </c>
      <c r="D83" s="298"/>
      <c r="E83" s="298"/>
      <c r="F83" s="361" t="str">
        <f>IF(ISBLANK(VLOOKUP("専任取引士1",sentori,4,FALSE)),"",VLOOKUP("専任取引士1",sentori,4,FALSE))</f>
        <v/>
      </c>
      <c r="G83" s="362"/>
      <c r="H83" s="362"/>
      <c r="I83" s="362"/>
      <c r="J83" s="362"/>
      <c r="K83" s="362"/>
      <c r="L83" s="362"/>
      <c r="M83" s="362"/>
      <c r="N83" s="362"/>
      <c r="O83" s="362"/>
      <c r="P83" s="362"/>
      <c r="Q83" s="362"/>
      <c r="R83" s="362"/>
      <c r="S83" s="362"/>
      <c r="T83" s="362"/>
      <c r="U83" s="362"/>
      <c r="V83" s="362"/>
      <c r="W83" s="362"/>
      <c r="X83" s="363"/>
      <c r="Y83" s="345" t="s">
        <v>103</v>
      </c>
      <c r="Z83" s="348" t="str">
        <f>LEFT(VLOOKUP("専任取引士1",sentori,7,FALSE),1)</f>
        <v/>
      </c>
      <c r="AA83" s="349"/>
      <c r="AB83" s="349"/>
      <c r="AC83" s="350"/>
      <c r="AD83" s="361" t="str">
        <f>IF(ISBLANK(VLOOKUP("専任取引士1",sentori,25,FALSE)),"",VLOOKUP("専任取引士1",sentori,25,FALSE))</f>
        <v/>
      </c>
      <c r="AE83" s="362"/>
      <c r="AF83" s="362"/>
      <c r="AG83" s="362"/>
      <c r="AH83" s="362"/>
      <c r="AI83" s="362"/>
      <c r="AJ83" s="362"/>
      <c r="AK83" s="362"/>
      <c r="AL83" s="362"/>
      <c r="AM83" s="362"/>
      <c r="AN83" s="362"/>
      <c r="AO83" s="362"/>
      <c r="AP83" s="362"/>
      <c r="AQ83" s="362"/>
      <c r="AR83" s="362"/>
      <c r="AS83" s="362"/>
      <c r="AT83" s="362"/>
      <c r="AU83" s="362"/>
      <c r="AV83" s="363"/>
      <c r="AW83" s="345" t="s">
        <v>103</v>
      </c>
      <c r="AX83" s="348" t="str">
        <f>LEFT(VLOOKUP("専任取引士1",sentori,28,FALSE),1)</f>
        <v/>
      </c>
      <c r="AY83" s="349"/>
      <c r="AZ83" s="349"/>
      <c r="BA83" s="350"/>
      <c r="ED83" s="23"/>
      <c r="EE83" s="6"/>
      <c r="EF83" s="6"/>
    </row>
    <row r="84" spans="1:136" ht="10.5" customHeight="1">
      <c r="A84" s="293"/>
      <c r="B84" s="294"/>
      <c r="C84" s="304" t="s">
        <v>121</v>
      </c>
      <c r="D84" s="303"/>
      <c r="E84" s="303"/>
      <c r="F84" s="305" t="str">
        <f>IF(ISBLANK(VLOOKUP("専任取引士1",sentori,3,FALSE)),"",VLOOKUP("専任取引士1",sentori,3,FALSE))</f>
        <v/>
      </c>
      <c r="G84" s="306"/>
      <c r="H84" s="306"/>
      <c r="I84" s="306"/>
      <c r="J84" s="306"/>
      <c r="K84" s="306"/>
      <c r="L84" s="306"/>
      <c r="M84" s="306"/>
      <c r="N84" s="306"/>
      <c r="O84" s="306"/>
      <c r="P84" s="306"/>
      <c r="Q84" s="306"/>
      <c r="R84" s="306"/>
      <c r="S84" s="306"/>
      <c r="T84" s="306"/>
      <c r="U84" s="306"/>
      <c r="V84" s="306"/>
      <c r="W84" s="306"/>
      <c r="X84" s="355"/>
      <c r="Y84" s="346"/>
      <c r="Z84" s="351"/>
      <c r="AA84" s="352"/>
      <c r="AB84" s="352"/>
      <c r="AC84" s="353"/>
      <c r="AD84" s="305" t="str">
        <f>IF(ISBLANK(VLOOKUP("専任取引士1",sentori,24,FALSE)),"",VLOOKUP("専任取引士1",sentori,24,FALSE))</f>
        <v/>
      </c>
      <c r="AE84" s="306"/>
      <c r="AF84" s="306"/>
      <c r="AG84" s="306"/>
      <c r="AH84" s="306"/>
      <c r="AI84" s="306"/>
      <c r="AJ84" s="306"/>
      <c r="AK84" s="306"/>
      <c r="AL84" s="306"/>
      <c r="AM84" s="306"/>
      <c r="AN84" s="306"/>
      <c r="AO84" s="306"/>
      <c r="AP84" s="306"/>
      <c r="AQ84" s="306"/>
      <c r="AR84" s="306"/>
      <c r="AS84" s="306"/>
      <c r="AT84" s="306"/>
      <c r="AU84" s="306"/>
      <c r="AV84" s="355"/>
      <c r="AW84" s="346"/>
      <c r="AX84" s="351"/>
      <c r="AY84" s="352"/>
      <c r="AZ84" s="352"/>
      <c r="BA84" s="353"/>
      <c r="ED84" s="23"/>
      <c r="EE84" s="6"/>
      <c r="EF84" s="6"/>
    </row>
    <row r="85" spans="1:136" ht="10.5" customHeight="1">
      <c r="A85" s="293"/>
      <c r="B85" s="294"/>
      <c r="C85" s="304"/>
      <c r="D85" s="303"/>
      <c r="E85" s="303"/>
      <c r="F85" s="308"/>
      <c r="G85" s="309"/>
      <c r="H85" s="309"/>
      <c r="I85" s="309"/>
      <c r="J85" s="309"/>
      <c r="K85" s="309"/>
      <c r="L85" s="309"/>
      <c r="M85" s="309"/>
      <c r="N85" s="309"/>
      <c r="O85" s="309"/>
      <c r="P85" s="309"/>
      <c r="Q85" s="309"/>
      <c r="R85" s="309"/>
      <c r="S85" s="309"/>
      <c r="T85" s="309"/>
      <c r="U85" s="309"/>
      <c r="V85" s="309"/>
      <c r="W85" s="309"/>
      <c r="X85" s="356"/>
      <c r="Y85" s="347"/>
      <c r="Z85" s="227"/>
      <c r="AA85" s="228"/>
      <c r="AB85" s="228"/>
      <c r="AC85" s="354"/>
      <c r="AD85" s="308"/>
      <c r="AE85" s="309"/>
      <c r="AF85" s="309"/>
      <c r="AG85" s="309"/>
      <c r="AH85" s="309"/>
      <c r="AI85" s="309"/>
      <c r="AJ85" s="309"/>
      <c r="AK85" s="309"/>
      <c r="AL85" s="309"/>
      <c r="AM85" s="309"/>
      <c r="AN85" s="309"/>
      <c r="AO85" s="309"/>
      <c r="AP85" s="309"/>
      <c r="AQ85" s="309"/>
      <c r="AR85" s="309"/>
      <c r="AS85" s="309"/>
      <c r="AT85" s="309"/>
      <c r="AU85" s="309"/>
      <c r="AV85" s="356"/>
      <c r="AW85" s="347"/>
      <c r="AX85" s="227"/>
      <c r="AY85" s="228"/>
      <c r="AZ85" s="228"/>
      <c r="BA85" s="354"/>
      <c r="ED85" s="23"/>
      <c r="EE85" s="6"/>
      <c r="EF85" s="6"/>
    </row>
    <row r="86" spans="1:136" ht="9" customHeight="1">
      <c r="A86" s="293"/>
      <c r="B86" s="294"/>
      <c r="C86" s="304" t="s">
        <v>102</v>
      </c>
      <c r="D86" s="303"/>
      <c r="E86" s="303"/>
      <c r="F86" s="357" t="str">
        <f>IF(ISBLANK(VLOOKUP("専任取引士1",sentori,8,FALSE)),"",TEXT(VLOOKUP("専任取引士1",sentori,8,FALSE),"ggg"))</f>
        <v/>
      </c>
      <c r="G86" s="358"/>
      <c r="H86" s="358"/>
      <c r="I86" s="358"/>
      <c r="J86" s="358"/>
      <c r="K86" s="358"/>
      <c r="L86" s="358"/>
      <c r="M86" s="358"/>
      <c r="N86" s="358"/>
      <c r="O86" s="217" t="str">
        <f>IF(ISBLANK(VLOOKUP("専任取引士1",sentori,8,FALSE)),"",TEXT(VLOOKUP("専任取引士1",sentori,8,FALSE),"e"))</f>
        <v/>
      </c>
      <c r="P86" s="217"/>
      <c r="Q86" s="217"/>
      <c r="R86" s="175" t="s">
        <v>44</v>
      </c>
      <c r="S86" s="175"/>
      <c r="T86" s="217" t="str">
        <f>IF(ISBLANK(VLOOKUP("専任取引士1",sentori,8,FALSE)),"",MONTH(VLOOKUP("専任取引士1",sentori,8,FALSE)))</f>
        <v/>
      </c>
      <c r="U86" s="217"/>
      <c r="V86" s="217"/>
      <c r="W86" s="175" t="s">
        <v>45</v>
      </c>
      <c r="X86" s="175"/>
      <c r="Y86" s="217" t="str">
        <f>IF(ISBLANK(VLOOKUP("専任取引士1",sentori,8,FALSE)),"",DAY(VLOOKUP("専任取引士1",sentori,8,FALSE)))</f>
        <v/>
      </c>
      <c r="Z86" s="217"/>
      <c r="AA86" s="217"/>
      <c r="AB86" s="175" t="s">
        <v>91</v>
      </c>
      <c r="AC86" s="364"/>
      <c r="AD86" s="357" t="str">
        <f>IF(ISBLANK(VLOOKUP("専任取引士1",sentori,29,FALSE)),"",TEXT(VLOOKUP("専任取引士1",sentori,29,FALSE),"ggg"))</f>
        <v/>
      </c>
      <c r="AE86" s="358"/>
      <c r="AF86" s="358"/>
      <c r="AG86" s="358"/>
      <c r="AH86" s="358"/>
      <c r="AI86" s="358"/>
      <c r="AJ86" s="358"/>
      <c r="AK86" s="358"/>
      <c r="AL86" s="358"/>
      <c r="AM86" s="217" t="str">
        <f>IF(ISBLANK(VLOOKUP("専任取引士1",sentori,29,FALSE)),"",TEXT(VLOOKUP("専任取引士1",sentori,29,FALSE),"e"))</f>
        <v/>
      </c>
      <c r="AN86" s="217"/>
      <c r="AO86" s="217"/>
      <c r="AP86" s="175" t="s">
        <v>44</v>
      </c>
      <c r="AQ86" s="175"/>
      <c r="AR86" s="217" t="str">
        <f>IF(ISBLANK(VLOOKUP("専任取引士1",sentori,29,FALSE)),"",MONTH(VLOOKUP("専任取引士1",sentori,29,FALSE)))</f>
        <v/>
      </c>
      <c r="AS86" s="217"/>
      <c r="AT86" s="217"/>
      <c r="AU86" s="175" t="s">
        <v>45</v>
      </c>
      <c r="AV86" s="175"/>
      <c r="AW86" s="217" t="str">
        <f>IF(ISBLANK(VLOOKUP("専任取引士1",sentori,29,FALSE)),"",DAY(VLOOKUP("専任取引士1",sentori,29,FALSE)))</f>
        <v/>
      </c>
      <c r="AX86" s="217"/>
      <c r="AY86" s="217"/>
      <c r="AZ86" s="175" t="s">
        <v>91</v>
      </c>
      <c r="BA86" s="364"/>
      <c r="ED86" s="23"/>
      <c r="EE86" s="2"/>
    </row>
    <row r="87" spans="1:136" ht="9" customHeight="1">
      <c r="A87" s="293"/>
      <c r="B87" s="294"/>
      <c r="C87" s="304"/>
      <c r="D87" s="303"/>
      <c r="E87" s="303"/>
      <c r="F87" s="359"/>
      <c r="G87" s="228"/>
      <c r="H87" s="228"/>
      <c r="I87" s="228"/>
      <c r="J87" s="228"/>
      <c r="K87" s="228"/>
      <c r="L87" s="228"/>
      <c r="M87" s="228"/>
      <c r="N87" s="228"/>
      <c r="O87" s="360"/>
      <c r="P87" s="360"/>
      <c r="Q87" s="360"/>
      <c r="R87" s="177"/>
      <c r="S87" s="177"/>
      <c r="T87" s="360"/>
      <c r="U87" s="360"/>
      <c r="V87" s="360"/>
      <c r="W87" s="177"/>
      <c r="X87" s="177"/>
      <c r="Y87" s="360"/>
      <c r="Z87" s="360"/>
      <c r="AA87" s="360"/>
      <c r="AB87" s="177"/>
      <c r="AC87" s="365"/>
      <c r="AD87" s="359"/>
      <c r="AE87" s="228"/>
      <c r="AF87" s="228"/>
      <c r="AG87" s="228"/>
      <c r="AH87" s="228"/>
      <c r="AI87" s="228"/>
      <c r="AJ87" s="228"/>
      <c r="AK87" s="228"/>
      <c r="AL87" s="228"/>
      <c r="AM87" s="360"/>
      <c r="AN87" s="360"/>
      <c r="AO87" s="360"/>
      <c r="AP87" s="177"/>
      <c r="AQ87" s="177"/>
      <c r="AR87" s="360"/>
      <c r="AS87" s="360"/>
      <c r="AT87" s="360"/>
      <c r="AU87" s="177"/>
      <c r="AV87" s="177"/>
      <c r="AW87" s="360"/>
      <c r="AX87" s="360"/>
      <c r="AY87" s="360"/>
      <c r="AZ87" s="177"/>
      <c r="BA87" s="365"/>
      <c r="ED87" s="23"/>
    </row>
    <row r="88" spans="1:136" ht="10.5" customHeight="1">
      <c r="A88" s="293"/>
      <c r="B88" s="294"/>
      <c r="C88" s="304" t="s">
        <v>104</v>
      </c>
      <c r="D88" s="303"/>
      <c r="E88" s="303"/>
      <c r="F88" s="399" t="s">
        <v>97</v>
      </c>
      <c r="G88" s="315"/>
      <c r="H88" s="316" t="str">
        <f>LEFT(VLOOKUP("専任取引士1",sentori,12,FALSE),3)</f>
        <v/>
      </c>
      <c r="I88" s="316"/>
      <c r="J88" s="316"/>
      <c r="K88" s="316"/>
      <c r="L88" s="322" t="s">
        <v>98</v>
      </c>
      <c r="M88" s="322"/>
      <c r="N88" s="316" t="str">
        <f>RIGHT(VLOOKUP("専任取引士1",sentori,12,FALSE),4)</f>
        <v/>
      </c>
      <c r="O88" s="316"/>
      <c r="P88" s="316"/>
      <c r="Q88" s="316"/>
      <c r="R88" s="316"/>
      <c r="S88" s="170"/>
      <c r="T88" s="170"/>
      <c r="U88" s="170"/>
      <c r="V88" s="170"/>
      <c r="W88" s="170"/>
      <c r="X88" s="170"/>
      <c r="Y88" s="170"/>
      <c r="Z88" s="170"/>
      <c r="AA88" s="170"/>
      <c r="AB88" s="170"/>
      <c r="AC88" s="312"/>
      <c r="AD88" s="399" t="s">
        <v>354</v>
      </c>
      <c r="AE88" s="315"/>
      <c r="AF88" s="316" t="str">
        <f>LEFT(VLOOKUP("専任取引士1",sentori,33,FALSE),3)</f>
        <v/>
      </c>
      <c r="AG88" s="316"/>
      <c r="AH88" s="316"/>
      <c r="AI88" s="316"/>
      <c r="AJ88" s="322" t="s">
        <v>355</v>
      </c>
      <c r="AK88" s="322"/>
      <c r="AL88" s="316" t="str">
        <f>RIGHT(VLOOKUP("専任取引士1",sentori,33,FALSE),4)</f>
        <v/>
      </c>
      <c r="AM88" s="316"/>
      <c r="AN88" s="316"/>
      <c r="AO88" s="316"/>
      <c r="AP88" s="316"/>
      <c r="AQ88" s="170"/>
      <c r="AR88" s="170"/>
      <c r="AS88" s="170"/>
      <c r="AT88" s="170"/>
      <c r="AU88" s="170"/>
      <c r="AV88" s="170"/>
      <c r="AW88" s="170"/>
      <c r="AX88" s="170"/>
      <c r="AY88" s="170"/>
      <c r="AZ88" s="170"/>
      <c r="BA88" s="312"/>
      <c r="ED88" s="23"/>
    </row>
    <row r="89" spans="1:136" ht="7.5" customHeight="1">
      <c r="A89" s="293"/>
      <c r="B89" s="294"/>
      <c r="C89" s="304"/>
      <c r="D89" s="303"/>
      <c r="E89" s="303"/>
      <c r="F89" s="317" t="str">
        <f>IF(ISBLANK(VLOOKUP("専任取引士1",sentori,11,FALSE)),VLOOKUP("専任取引士1",sentori,13,FALSE)&amp;VLOOKUP("専任取引士1",sentori,14,FALSE)&amp;VLOOKUP("専任取引士1",sentori,15,FALSE)&amp;VLOOKUP("専任取引士1",sentori,16,FALSE)&amp;"　"&amp;VLOOKUP("専任取引士1",sentori,17,FALSE),VLOOKUP("専任取引士1",sentori,18,FALSE))</f>
        <v>　</v>
      </c>
      <c r="G89" s="272"/>
      <c r="H89" s="272"/>
      <c r="I89" s="272"/>
      <c r="J89" s="272"/>
      <c r="K89" s="272"/>
      <c r="L89" s="272"/>
      <c r="M89" s="272"/>
      <c r="N89" s="272"/>
      <c r="O89" s="272"/>
      <c r="P89" s="272"/>
      <c r="Q89" s="272"/>
      <c r="R89" s="272"/>
      <c r="S89" s="272"/>
      <c r="T89" s="272"/>
      <c r="U89" s="272"/>
      <c r="V89" s="272"/>
      <c r="W89" s="272"/>
      <c r="X89" s="272"/>
      <c r="Y89" s="272"/>
      <c r="Z89" s="272"/>
      <c r="AA89" s="272"/>
      <c r="AB89" s="272"/>
      <c r="AC89" s="318"/>
      <c r="AD89" s="317" t="str">
        <f>IF(ISBLANK(VLOOKUP("専任取引士1",sentori,32,FALSE)),VLOOKUP("専任取引士1",sentori,34,FALSE)&amp;VLOOKUP("専任取引士1",sentori,35,FALSE)&amp;VLOOKUP("専任取引士1",sentori,36,FALSE)&amp;VLOOKUP("専任取引士1",sentori,37,FALSE)&amp;"　"&amp;VLOOKUP("専任取引士1",sentori,38,FALSE),VLOOKUP("専任取引士1",sentori,39,FALSE))</f>
        <v>　</v>
      </c>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2"/>
      <c r="BA89" s="318"/>
      <c r="ED89" s="23"/>
    </row>
    <row r="90" spans="1:136" ht="7.5" customHeight="1">
      <c r="A90" s="293"/>
      <c r="B90" s="294"/>
      <c r="C90" s="304"/>
      <c r="D90" s="303"/>
      <c r="E90" s="303"/>
      <c r="F90" s="317"/>
      <c r="G90" s="272"/>
      <c r="H90" s="272"/>
      <c r="I90" s="272"/>
      <c r="J90" s="272"/>
      <c r="K90" s="272"/>
      <c r="L90" s="272"/>
      <c r="M90" s="272"/>
      <c r="N90" s="272"/>
      <c r="O90" s="272"/>
      <c r="P90" s="272"/>
      <c r="Q90" s="272"/>
      <c r="R90" s="272"/>
      <c r="S90" s="272"/>
      <c r="T90" s="272"/>
      <c r="U90" s="272"/>
      <c r="V90" s="272"/>
      <c r="W90" s="272"/>
      <c r="X90" s="272"/>
      <c r="Y90" s="272"/>
      <c r="Z90" s="272"/>
      <c r="AA90" s="272"/>
      <c r="AB90" s="272"/>
      <c r="AC90" s="318"/>
      <c r="AD90" s="317"/>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318"/>
      <c r="ED90" s="23"/>
    </row>
    <row r="91" spans="1:136" ht="7.5" customHeight="1">
      <c r="A91" s="293"/>
      <c r="B91" s="294"/>
      <c r="C91" s="304"/>
      <c r="D91" s="303"/>
      <c r="E91" s="303"/>
      <c r="F91" s="317"/>
      <c r="G91" s="272"/>
      <c r="H91" s="272"/>
      <c r="I91" s="272"/>
      <c r="J91" s="272"/>
      <c r="K91" s="272"/>
      <c r="L91" s="272"/>
      <c r="M91" s="272"/>
      <c r="N91" s="272"/>
      <c r="O91" s="272"/>
      <c r="P91" s="272"/>
      <c r="Q91" s="272"/>
      <c r="R91" s="272"/>
      <c r="S91" s="272"/>
      <c r="T91" s="272"/>
      <c r="U91" s="272"/>
      <c r="V91" s="272"/>
      <c r="W91" s="272"/>
      <c r="X91" s="272"/>
      <c r="Y91" s="272"/>
      <c r="Z91" s="272"/>
      <c r="AA91" s="272"/>
      <c r="AB91" s="272"/>
      <c r="AC91" s="318"/>
      <c r="AD91" s="317"/>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2"/>
      <c r="BA91" s="318"/>
      <c r="ED91" s="23"/>
    </row>
    <row r="92" spans="1:136" ht="7.5" customHeight="1">
      <c r="A92" s="293"/>
      <c r="B92" s="294"/>
      <c r="C92" s="304"/>
      <c r="D92" s="303"/>
      <c r="E92" s="303"/>
      <c r="F92" s="308"/>
      <c r="G92" s="309"/>
      <c r="H92" s="309"/>
      <c r="I92" s="309"/>
      <c r="J92" s="309"/>
      <c r="K92" s="309"/>
      <c r="L92" s="309"/>
      <c r="M92" s="309"/>
      <c r="N92" s="309"/>
      <c r="O92" s="309"/>
      <c r="P92" s="309"/>
      <c r="Q92" s="309"/>
      <c r="R92" s="309"/>
      <c r="S92" s="309"/>
      <c r="T92" s="309"/>
      <c r="U92" s="309"/>
      <c r="V92" s="309"/>
      <c r="W92" s="309"/>
      <c r="X92" s="309"/>
      <c r="Y92" s="309"/>
      <c r="Z92" s="309"/>
      <c r="AA92" s="309"/>
      <c r="AB92" s="309"/>
      <c r="AC92" s="310"/>
      <c r="AD92" s="308"/>
      <c r="AE92" s="309"/>
      <c r="AF92" s="309"/>
      <c r="AG92" s="309"/>
      <c r="AH92" s="309"/>
      <c r="AI92" s="309"/>
      <c r="AJ92" s="309"/>
      <c r="AK92" s="309"/>
      <c r="AL92" s="309"/>
      <c r="AM92" s="309"/>
      <c r="AN92" s="309"/>
      <c r="AO92" s="309"/>
      <c r="AP92" s="309"/>
      <c r="AQ92" s="309"/>
      <c r="AR92" s="309"/>
      <c r="AS92" s="309"/>
      <c r="AT92" s="309"/>
      <c r="AU92" s="309"/>
      <c r="AV92" s="309"/>
      <c r="AW92" s="309"/>
      <c r="AX92" s="309"/>
      <c r="AY92" s="309"/>
      <c r="AZ92" s="309"/>
      <c r="BA92" s="310"/>
      <c r="ED92" s="23"/>
    </row>
    <row r="93" spans="1:136" ht="9" customHeight="1">
      <c r="A93" s="293"/>
      <c r="B93" s="294"/>
      <c r="C93" s="319" t="s">
        <v>99</v>
      </c>
      <c r="D93" s="303"/>
      <c r="E93" s="303"/>
      <c r="F93" s="381" t="str">
        <f>IF(ISBLANK(VLOOKUP("専任取引士1",sentori,19,FALSE)),"",LEFT(VLOOKUP("専任取引士1",sentori,19,FALSE),FIND("-",VLOOKUP("専任取引士1",sentori,19,FALSE))-1))</f>
        <v/>
      </c>
      <c r="G93" s="320"/>
      <c r="H93" s="320"/>
      <c r="I93" s="320"/>
      <c r="J93" s="320"/>
      <c r="K93" s="320"/>
      <c r="L93" s="320"/>
      <c r="M93" s="201" t="s">
        <v>111</v>
      </c>
      <c r="N93" s="320" t="str">
        <f>IF(ISBLANK(VLOOKUP("専任取引士1",sentori,19,FALSE)),"",LEFT(RIGHT(VLOOKUP("専任取引士1",sentori,19,FALSE),LEN(VLOOKUP("専任取引士1",sentori,19,FALSE))-FIND("-",VLOOKUP("専任取引士1",sentori,19,FALSE))),FIND("-",RIGHT(VLOOKUP("専任取引士1",sentori,19,FALSE),LEN(VLOOKUP("専任取引士1",sentori,19,FALSE))-FIND("-",VLOOKUP("専任取引士1",sentori,19,FALSE))))-1))</f>
        <v/>
      </c>
      <c r="O93" s="320"/>
      <c r="P93" s="320"/>
      <c r="Q93" s="320"/>
      <c r="R93" s="320"/>
      <c r="S93" s="320"/>
      <c r="T93" s="320"/>
      <c r="U93" s="201" t="s">
        <v>112</v>
      </c>
      <c r="V93" s="320" t="str">
        <f>IF(ISBLANK(VLOOKUP("専任取引士1",sentori,19,FALSE)),"",RIGHT(RIGHT(VLOOKUP("専任取引士1",sentori,19,FALSE),LEN(VLOOKUP("専任取引士1",sentori,19,FALSE))-FIND("-",VLOOKUP("専任取引士1",sentori,19,FALSE))),LEN(RIGHT(VLOOKUP("専任取引士1",sentori,19,FALSE),LEN(VLOOKUP("専任取引士1",sentori,19,FALSE))-FIND("-",VLOOKUP("専任取引士1",sentori,19,FALSE))))-FIND("-",RIGHT(VLOOKUP("専任取引士1",sentori,19,FALSE),LEN(VLOOKUP("専任取引士1",sentori,19,FALSE))-FIND("-",VLOOKUP("専任取引士1",sentori,19,FALSE))))))</f>
        <v/>
      </c>
      <c r="W93" s="320"/>
      <c r="X93" s="320"/>
      <c r="Y93" s="320"/>
      <c r="Z93" s="320"/>
      <c r="AA93" s="320"/>
      <c r="AB93" s="320"/>
      <c r="AC93" s="321"/>
      <c r="AD93" s="381" t="str">
        <f>IF(ISBLANK(VLOOKUP("専任取引士1",sentori,40,FALSE)),"",LEFT(VLOOKUP("専任取引士1",sentori,40,FALSE),FIND("-",VLOOKUP("専任取引士1",sentori,40,FALSE))-1))</f>
        <v/>
      </c>
      <c r="AE93" s="320"/>
      <c r="AF93" s="320"/>
      <c r="AG93" s="320"/>
      <c r="AH93" s="320"/>
      <c r="AI93" s="320"/>
      <c r="AJ93" s="320"/>
      <c r="AK93" s="201" t="s">
        <v>111</v>
      </c>
      <c r="AL93" s="320" t="str">
        <f>IF(ISBLANK(VLOOKUP("専任取引士1",sentori,40,FALSE)),"",LEFT(RIGHT(VLOOKUP("専任取引士1",sentori,40,FALSE),LEN(VLOOKUP("専任取引士1",sentori,40,FALSE))-FIND("-",VLOOKUP("専任取引士1",sentori,40,FALSE))),FIND("-",RIGHT(VLOOKUP("専任取引士1",sentori,40,FALSE),LEN(VLOOKUP("専任取引士1",sentori,40,FALSE))-FIND("-",VLOOKUP("専任取引士1",sentori,40,FALSE))))-1))</f>
        <v/>
      </c>
      <c r="AM93" s="320"/>
      <c r="AN93" s="320"/>
      <c r="AO93" s="320"/>
      <c r="AP93" s="320"/>
      <c r="AQ93" s="320"/>
      <c r="AR93" s="320"/>
      <c r="AS93" s="201" t="s">
        <v>112</v>
      </c>
      <c r="AT93" s="320" t="str">
        <f>IF(ISBLANK(VLOOKUP("専任取引士1",sentori,40,FALSE)),"",RIGHT(RIGHT(VLOOKUP("専任取引士1",sentori,40,FALSE),LEN(VLOOKUP("専任取引士1",sentori,40,FALSE))-FIND("-",VLOOKUP("専任取引士1",sentori,40,FALSE))),LEN(RIGHT(VLOOKUP("専任取引士1",sentori,40,FALSE),LEN(VLOOKUP("専任取引士1",sentori,40,FALSE))-FIND("-",VLOOKUP("専任取引士1",sentori,40,FALSE))))-FIND("-",RIGHT(VLOOKUP("専任取引士1",sentori,40,FALSE),LEN(VLOOKUP("専任取引士1",sentori,40,FALSE))-FIND("-",VLOOKUP("専任取引士1",sentori,40,FALSE))))))</f>
        <v/>
      </c>
      <c r="AU93" s="320"/>
      <c r="AV93" s="320"/>
      <c r="AW93" s="320"/>
      <c r="AX93" s="320"/>
      <c r="AY93" s="320"/>
      <c r="AZ93" s="320"/>
      <c r="BA93" s="321"/>
      <c r="ED93" s="23"/>
    </row>
    <row r="94" spans="1:136" ht="9" customHeight="1">
      <c r="A94" s="293"/>
      <c r="B94" s="294"/>
      <c r="C94" s="319"/>
      <c r="D94" s="303"/>
      <c r="E94" s="303"/>
      <c r="F94" s="381"/>
      <c r="G94" s="320"/>
      <c r="H94" s="320"/>
      <c r="I94" s="320"/>
      <c r="J94" s="320"/>
      <c r="K94" s="320"/>
      <c r="L94" s="320"/>
      <c r="M94" s="201"/>
      <c r="N94" s="320"/>
      <c r="O94" s="320"/>
      <c r="P94" s="320"/>
      <c r="Q94" s="320"/>
      <c r="R94" s="320"/>
      <c r="S94" s="320"/>
      <c r="T94" s="320"/>
      <c r="U94" s="201"/>
      <c r="V94" s="320"/>
      <c r="W94" s="320"/>
      <c r="X94" s="320"/>
      <c r="Y94" s="320"/>
      <c r="Z94" s="320"/>
      <c r="AA94" s="320"/>
      <c r="AB94" s="320"/>
      <c r="AC94" s="321"/>
      <c r="AD94" s="381"/>
      <c r="AE94" s="320"/>
      <c r="AF94" s="320"/>
      <c r="AG94" s="320"/>
      <c r="AH94" s="320"/>
      <c r="AI94" s="320"/>
      <c r="AJ94" s="320"/>
      <c r="AK94" s="201"/>
      <c r="AL94" s="320"/>
      <c r="AM94" s="320"/>
      <c r="AN94" s="320"/>
      <c r="AO94" s="320"/>
      <c r="AP94" s="320"/>
      <c r="AQ94" s="320"/>
      <c r="AR94" s="320"/>
      <c r="AS94" s="201"/>
      <c r="AT94" s="320"/>
      <c r="AU94" s="320"/>
      <c r="AV94" s="320"/>
      <c r="AW94" s="320"/>
      <c r="AX94" s="320"/>
      <c r="AY94" s="320"/>
      <c r="AZ94" s="320"/>
      <c r="BA94" s="321"/>
      <c r="ED94" s="23"/>
    </row>
    <row r="95" spans="1:136" ht="9" customHeight="1">
      <c r="A95" s="293"/>
      <c r="B95" s="294"/>
      <c r="C95" s="376" t="s">
        <v>105</v>
      </c>
      <c r="D95" s="377"/>
      <c r="E95" s="378"/>
      <c r="F95" s="400" t="s">
        <v>111</v>
      </c>
      <c r="G95" s="352" t="str">
        <f>IF(ISBLANK(VLOOKUP("専任取引士1",sentori,20,FALSE)),"",VLOOKUP("専任取引士1",sentori,20,FALSE))</f>
        <v/>
      </c>
      <c r="H95" s="352"/>
      <c r="I95" s="352"/>
      <c r="J95" s="352"/>
      <c r="K95" s="352"/>
      <c r="L95" s="352"/>
      <c r="M95" s="352"/>
      <c r="N95" s="352"/>
      <c r="O95" s="352"/>
      <c r="P95" s="352"/>
      <c r="Q95" s="250" t="s">
        <v>112</v>
      </c>
      <c r="R95" s="164" t="s">
        <v>93</v>
      </c>
      <c r="S95" s="403"/>
      <c r="T95" s="217" t="str">
        <f>IF(ISBLANK(VLOOKUP("専任取引士1",sentori,21,FALSE)),"",VLOOKUP("専任取引士1",sentori,21,FALSE))</f>
        <v/>
      </c>
      <c r="U95" s="217"/>
      <c r="V95" s="217"/>
      <c r="W95" s="217"/>
      <c r="X95" s="217"/>
      <c r="Y95" s="217"/>
      <c r="Z95" s="217"/>
      <c r="AA95" s="217"/>
      <c r="AB95" s="164" t="s">
        <v>94</v>
      </c>
      <c r="AC95" s="404"/>
      <c r="AD95" s="400" t="s">
        <v>111</v>
      </c>
      <c r="AE95" s="352" t="str">
        <f>IF(ISBLANK(VLOOKUP("専任取引士1",sentori,41,FALSE)),"",VLOOKUP("専任取引士1",sentori,41,FALSE))</f>
        <v/>
      </c>
      <c r="AF95" s="352"/>
      <c r="AG95" s="352"/>
      <c r="AH95" s="352"/>
      <c r="AI95" s="352"/>
      <c r="AJ95" s="352"/>
      <c r="AK95" s="352"/>
      <c r="AL95" s="352"/>
      <c r="AM95" s="352"/>
      <c r="AN95" s="352"/>
      <c r="AO95" s="250" t="s">
        <v>112</v>
      </c>
      <c r="AP95" s="164" t="s">
        <v>360</v>
      </c>
      <c r="AQ95" s="403"/>
      <c r="AR95" s="217" t="str">
        <f>IF(ISBLANK(VLOOKUP("専任取引士1",sentori,42,FALSE)),"",VLOOKUP("専任取引士1",sentori,42,FALSE))</f>
        <v/>
      </c>
      <c r="AS95" s="217"/>
      <c r="AT95" s="217"/>
      <c r="AU95" s="217"/>
      <c r="AV95" s="217"/>
      <c r="AW95" s="217"/>
      <c r="AX95" s="217"/>
      <c r="AY95" s="217"/>
      <c r="AZ95" s="164" t="s">
        <v>361</v>
      </c>
      <c r="BA95" s="404"/>
      <c r="ED95" s="23"/>
    </row>
    <row r="96" spans="1:136" ht="9" customHeight="1">
      <c r="A96" s="293"/>
      <c r="B96" s="294"/>
      <c r="C96" s="379"/>
      <c r="D96" s="370"/>
      <c r="E96" s="380"/>
      <c r="F96" s="401"/>
      <c r="G96" s="228"/>
      <c r="H96" s="228"/>
      <c r="I96" s="228"/>
      <c r="J96" s="228"/>
      <c r="K96" s="228"/>
      <c r="L96" s="228"/>
      <c r="M96" s="228"/>
      <c r="N96" s="228"/>
      <c r="O96" s="228"/>
      <c r="P96" s="228"/>
      <c r="Q96" s="402"/>
      <c r="R96" s="402"/>
      <c r="S96" s="402"/>
      <c r="T96" s="360"/>
      <c r="U96" s="360"/>
      <c r="V96" s="360"/>
      <c r="W96" s="360"/>
      <c r="X96" s="360"/>
      <c r="Y96" s="360"/>
      <c r="Z96" s="360"/>
      <c r="AA96" s="360"/>
      <c r="AB96" s="405"/>
      <c r="AC96" s="406"/>
      <c r="AD96" s="401"/>
      <c r="AE96" s="228"/>
      <c r="AF96" s="228"/>
      <c r="AG96" s="228"/>
      <c r="AH96" s="228"/>
      <c r="AI96" s="228"/>
      <c r="AJ96" s="228"/>
      <c r="AK96" s="228"/>
      <c r="AL96" s="228"/>
      <c r="AM96" s="228"/>
      <c r="AN96" s="228"/>
      <c r="AO96" s="402"/>
      <c r="AP96" s="402"/>
      <c r="AQ96" s="402"/>
      <c r="AR96" s="360"/>
      <c r="AS96" s="360"/>
      <c r="AT96" s="360"/>
      <c r="AU96" s="360"/>
      <c r="AV96" s="360"/>
      <c r="AW96" s="360"/>
      <c r="AX96" s="360"/>
      <c r="AY96" s="360"/>
      <c r="AZ96" s="405"/>
      <c r="BA96" s="406"/>
      <c r="ED96" s="23"/>
    </row>
    <row r="97" spans="1:134" ht="11.25" customHeight="1">
      <c r="A97" s="293"/>
      <c r="B97" s="294"/>
      <c r="C97" s="302" t="s">
        <v>138</v>
      </c>
      <c r="D97" s="303"/>
      <c r="E97" s="303"/>
      <c r="F97" s="357" t="str">
        <f>IF(ISBLANK(VLOOKUP("専任取引士1",sentori,22,FALSE)),"",TEXT(VLOOKUP("専任取引士1",sentori,22,FALSE),"ggg"))</f>
        <v/>
      </c>
      <c r="G97" s="358"/>
      <c r="H97" s="358"/>
      <c r="I97" s="358"/>
      <c r="J97" s="358"/>
      <c r="K97" s="358"/>
      <c r="L97" s="358"/>
      <c r="M97" s="358"/>
      <c r="N97" s="358"/>
      <c r="O97" s="217" t="str">
        <f>IF(ISBLANK(VLOOKUP("専任取引士1",sentori,22,FALSE)),"",TEXT(VLOOKUP("専任取引士1",sentori,22,FALSE),"e"))</f>
        <v/>
      </c>
      <c r="P97" s="217"/>
      <c r="Q97" s="217"/>
      <c r="R97" s="161" t="s">
        <v>44</v>
      </c>
      <c r="S97" s="161"/>
      <c r="T97" s="217" t="str">
        <f>IF(ISBLANK(VLOOKUP("専任取引士1",sentori,22,FALSE)),"",MONTH(VLOOKUP("専任取引士1",sentori,22,FALSE)))</f>
        <v/>
      </c>
      <c r="U97" s="217"/>
      <c r="V97" s="217"/>
      <c r="W97" s="161" t="s">
        <v>45</v>
      </c>
      <c r="X97" s="161"/>
      <c r="Y97" s="217" t="str">
        <f>IF(ISBLANK(VLOOKUP("専任取引士1",sentori,22,FALSE)),"",DAY(VLOOKUP("専任取引士1",sentori,22,FALSE)))</f>
        <v/>
      </c>
      <c r="Z97" s="217"/>
      <c r="AA97" s="217"/>
      <c r="AB97" s="161" t="s">
        <v>91</v>
      </c>
      <c r="AC97" s="410"/>
      <c r="AD97" s="357" t="str">
        <f>IF(ISBLANK(VLOOKUP("専任取引士1",sentori,43,FALSE)),"",TEXT(VLOOKUP("専任取引士1",sentori,43,FALSE),"ggg"))</f>
        <v/>
      </c>
      <c r="AE97" s="358"/>
      <c r="AF97" s="358"/>
      <c r="AG97" s="358"/>
      <c r="AH97" s="358"/>
      <c r="AI97" s="358"/>
      <c r="AJ97" s="358"/>
      <c r="AK97" s="358"/>
      <c r="AL97" s="358"/>
      <c r="AM97" s="217" t="str">
        <f>IF(ISBLANK(VLOOKUP("専任取引士1",sentori,43,FALSE)),"",TEXT(VLOOKUP("専任取引士1",sentori,43,FALSE),"e"))</f>
        <v/>
      </c>
      <c r="AN97" s="217"/>
      <c r="AO97" s="217"/>
      <c r="AP97" s="161" t="s">
        <v>357</v>
      </c>
      <c r="AQ97" s="161"/>
      <c r="AR97" s="217" t="str">
        <f>IF(ISBLANK(VLOOKUP("専任取引士1",sentori,43,FALSE)),"",MONTH(VLOOKUP("専任取引士1",sentori,43,FALSE)))</f>
        <v/>
      </c>
      <c r="AS97" s="217"/>
      <c r="AT97" s="217"/>
      <c r="AU97" s="161" t="s">
        <v>358</v>
      </c>
      <c r="AV97" s="161"/>
      <c r="AW97" s="217" t="str">
        <f>IF(ISBLANK(VLOOKUP("専任取引士1",sentori,43,FALSE)),"",DAY(VLOOKUP("専任取引士1",sentori,43,FALSE)))</f>
        <v/>
      </c>
      <c r="AX97" s="217"/>
      <c r="AY97" s="217"/>
      <c r="AZ97" s="161" t="s">
        <v>359</v>
      </c>
      <c r="BA97" s="410"/>
      <c r="ED97" s="23"/>
    </row>
    <row r="98" spans="1:134" ht="11.25" customHeight="1" thickBot="1">
      <c r="A98" s="295"/>
      <c r="B98" s="296"/>
      <c r="C98" s="375"/>
      <c r="D98" s="398"/>
      <c r="E98" s="398"/>
      <c r="F98" s="407"/>
      <c r="G98" s="408"/>
      <c r="H98" s="408"/>
      <c r="I98" s="408"/>
      <c r="J98" s="408"/>
      <c r="K98" s="408"/>
      <c r="L98" s="408"/>
      <c r="M98" s="408"/>
      <c r="N98" s="408"/>
      <c r="O98" s="252"/>
      <c r="P98" s="252"/>
      <c r="Q98" s="252"/>
      <c r="R98" s="409"/>
      <c r="S98" s="409"/>
      <c r="T98" s="252"/>
      <c r="U98" s="252"/>
      <c r="V98" s="252"/>
      <c r="W98" s="409"/>
      <c r="X98" s="409"/>
      <c r="Y98" s="252"/>
      <c r="Z98" s="252"/>
      <c r="AA98" s="252"/>
      <c r="AB98" s="409"/>
      <c r="AC98" s="411"/>
      <c r="AD98" s="407"/>
      <c r="AE98" s="408"/>
      <c r="AF98" s="408"/>
      <c r="AG98" s="408"/>
      <c r="AH98" s="408"/>
      <c r="AI98" s="408"/>
      <c r="AJ98" s="408"/>
      <c r="AK98" s="408"/>
      <c r="AL98" s="408"/>
      <c r="AM98" s="252"/>
      <c r="AN98" s="252"/>
      <c r="AO98" s="252"/>
      <c r="AP98" s="409"/>
      <c r="AQ98" s="409"/>
      <c r="AR98" s="252"/>
      <c r="AS98" s="252"/>
      <c r="AT98" s="252"/>
      <c r="AU98" s="409"/>
      <c r="AV98" s="409"/>
      <c r="AW98" s="252"/>
      <c r="AX98" s="252"/>
      <c r="AY98" s="252"/>
      <c r="AZ98" s="409"/>
      <c r="BA98" s="411"/>
      <c r="ED98" s="23"/>
    </row>
    <row r="99" spans="1:134" ht="8.25" customHeight="1">
      <c r="A99" s="418" t="s">
        <v>130</v>
      </c>
      <c r="B99" s="419"/>
      <c r="C99" s="419"/>
      <c r="D99" s="419"/>
      <c r="E99" s="419"/>
      <c r="F99" s="419"/>
      <c r="G99" s="419"/>
      <c r="H99" s="419"/>
      <c r="I99" s="419"/>
      <c r="J99" s="420"/>
      <c r="K99" s="423" t="s">
        <v>43</v>
      </c>
      <c r="L99" s="419"/>
      <c r="M99" s="419"/>
      <c r="N99" s="425"/>
      <c r="O99" s="425"/>
      <c r="P99" s="425"/>
      <c r="Q99" s="426" t="s">
        <v>44</v>
      </c>
      <c r="R99" s="426"/>
      <c r="S99" s="425"/>
      <c r="T99" s="425"/>
      <c r="U99" s="425"/>
      <c r="V99" s="426" t="s">
        <v>131</v>
      </c>
      <c r="W99" s="426"/>
      <c r="X99" s="425"/>
      <c r="Y99" s="425"/>
      <c r="Z99" s="425"/>
      <c r="AA99" s="419" t="s">
        <v>91</v>
      </c>
      <c r="AB99" s="419"/>
      <c r="AC99" s="427"/>
      <c r="AD99" s="429"/>
      <c r="AE99" s="430"/>
      <c r="AF99" s="430"/>
      <c r="AG99" s="430"/>
      <c r="AH99" s="430"/>
      <c r="AI99" s="430"/>
      <c r="AJ99" s="430"/>
      <c r="AK99" s="430"/>
      <c r="AL99" s="430"/>
      <c r="AM99" s="430"/>
      <c r="AN99" s="430"/>
      <c r="AO99" s="431"/>
      <c r="AP99" s="412"/>
      <c r="AQ99" s="412"/>
      <c r="AR99" s="412"/>
      <c r="AS99" s="412"/>
      <c r="AT99" s="412"/>
      <c r="AU99" s="412"/>
      <c r="AV99" s="412"/>
      <c r="AW99" s="412"/>
      <c r="AX99" s="412"/>
      <c r="AY99" s="412"/>
      <c r="AZ99" s="412"/>
      <c r="BA99" s="412"/>
    </row>
    <row r="100" spans="1:134" ht="8.25" customHeight="1" thickBot="1">
      <c r="A100" s="421"/>
      <c r="B100" s="184"/>
      <c r="C100" s="184"/>
      <c r="D100" s="184"/>
      <c r="E100" s="184"/>
      <c r="F100" s="184"/>
      <c r="G100" s="184"/>
      <c r="H100" s="184"/>
      <c r="I100" s="184"/>
      <c r="J100" s="422"/>
      <c r="K100" s="424"/>
      <c r="L100" s="184"/>
      <c r="M100" s="184"/>
      <c r="N100" s="233"/>
      <c r="O100" s="233"/>
      <c r="P100" s="233"/>
      <c r="Q100" s="268"/>
      <c r="R100" s="268"/>
      <c r="S100" s="233"/>
      <c r="T100" s="233"/>
      <c r="U100" s="233"/>
      <c r="V100" s="268"/>
      <c r="W100" s="268"/>
      <c r="X100" s="233"/>
      <c r="Y100" s="233"/>
      <c r="Z100" s="233"/>
      <c r="AA100" s="184"/>
      <c r="AB100" s="184"/>
      <c r="AC100" s="428"/>
      <c r="AD100" s="432"/>
      <c r="AE100" s="172"/>
      <c r="AF100" s="172"/>
      <c r="AG100" s="172"/>
      <c r="AH100" s="172"/>
      <c r="AI100" s="172"/>
      <c r="AJ100" s="172"/>
      <c r="AK100" s="172"/>
      <c r="AL100" s="172"/>
      <c r="AM100" s="172"/>
      <c r="AN100" s="172"/>
      <c r="AO100" s="433"/>
      <c r="AP100" s="413"/>
      <c r="AQ100" s="413"/>
      <c r="AR100" s="413"/>
      <c r="AS100" s="413"/>
      <c r="AT100" s="413"/>
      <c r="AU100" s="413"/>
      <c r="AV100" s="413"/>
      <c r="AW100" s="413"/>
      <c r="AX100" s="413"/>
      <c r="AY100" s="413"/>
      <c r="AZ100" s="413"/>
      <c r="BA100" s="413"/>
    </row>
    <row r="101" spans="1:134" ht="13.5">
      <c r="A101" s="415" t="s">
        <v>214</v>
      </c>
      <c r="B101" s="415"/>
      <c r="C101" s="415"/>
      <c r="D101" s="415"/>
      <c r="E101" s="416" t="s">
        <v>215</v>
      </c>
      <c r="F101" s="416"/>
      <c r="G101" s="416"/>
      <c r="H101" s="416"/>
      <c r="I101" s="416"/>
      <c r="J101" s="416"/>
      <c r="K101" s="416"/>
      <c r="L101" s="416"/>
      <c r="M101" s="416"/>
      <c r="N101" s="416"/>
      <c r="O101" s="416"/>
      <c r="P101" s="416"/>
      <c r="Q101" s="416"/>
      <c r="R101" s="416"/>
      <c r="S101" s="416"/>
      <c r="T101" s="416"/>
      <c r="U101" s="416"/>
      <c r="V101" s="416"/>
      <c r="W101" s="416"/>
      <c r="X101" s="416"/>
      <c r="Y101" s="416"/>
      <c r="Z101" s="416"/>
      <c r="AA101" s="416"/>
      <c r="AB101" s="416"/>
      <c r="AC101" s="416"/>
      <c r="AD101" s="416"/>
      <c r="AE101" s="416"/>
      <c r="AF101" s="416"/>
      <c r="AG101" s="416"/>
      <c r="AH101" s="416"/>
      <c r="AI101" s="416"/>
      <c r="AJ101" s="416"/>
      <c r="AK101" s="416"/>
      <c r="AL101" s="416"/>
      <c r="AM101" s="416"/>
      <c r="AN101" s="416"/>
      <c r="AO101" s="417"/>
      <c r="AP101" s="413"/>
      <c r="AQ101" s="413"/>
      <c r="AR101" s="413"/>
      <c r="AS101" s="413"/>
      <c r="AT101" s="413"/>
      <c r="AU101" s="413"/>
      <c r="AV101" s="413"/>
      <c r="AW101" s="413"/>
      <c r="AX101" s="413"/>
      <c r="AY101" s="413"/>
      <c r="AZ101" s="413"/>
      <c r="BA101" s="413"/>
    </row>
    <row r="102" spans="1:134" ht="11.25" customHeight="1">
      <c r="A102" s="24"/>
      <c r="B102" s="24"/>
      <c r="C102" s="24"/>
      <c r="D102" s="24"/>
      <c r="E102" s="416" t="s">
        <v>216</v>
      </c>
      <c r="F102" s="416"/>
      <c r="G102" s="416"/>
      <c r="H102" s="416"/>
      <c r="I102" s="416"/>
      <c r="J102" s="416"/>
      <c r="K102" s="416"/>
      <c r="L102" s="416"/>
      <c r="M102" s="416"/>
      <c r="N102" s="416"/>
      <c r="O102" s="416"/>
      <c r="P102" s="416"/>
      <c r="Q102" s="416"/>
      <c r="R102" s="416"/>
      <c r="S102" s="416"/>
      <c r="T102" s="416"/>
      <c r="U102" s="416"/>
      <c r="V102" s="416"/>
      <c r="W102" s="416"/>
      <c r="X102" s="416"/>
      <c r="Y102" s="416"/>
      <c r="Z102" s="416"/>
      <c r="AA102" s="416"/>
      <c r="AB102" s="416"/>
      <c r="AC102" s="416"/>
      <c r="AD102" s="416"/>
      <c r="AE102" s="416"/>
      <c r="AF102" s="416"/>
      <c r="AG102" s="416"/>
      <c r="AH102" s="416"/>
      <c r="AI102" s="416"/>
      <c r="AJ102" s="416"/>
      <c r="AK102" s="416"/>
      <c r="AL102" s="416"/>
      <c r="AM102" s="416"/>
      <c r="AN102" s="416"/>
      <c r="AO102" s="417"/>
      <c r="AP102" s="414"/>
      <c r="AQ102" s="414"/>
      <c r="AR102" s="414"/>
      <c r="AS102" s="414"/>
      <c r="AT102" s="414"/>
      <c r="AU102" s="414"/>
      <c r="AV102" s="414"/>
      <c r="AW102" s="414"/>
      <c r="AX102" s="414"/>
      <c r="AY102" s="414"/>
      <c r="AZ102" s="414"/>
      <c r="BA102" s="414"/>
    </row>
  </sheetData>
  <mergeCells count="373">
    <mergeCell ref="AP99:AS102"/>
    <mergeCell ref="AT99:AW102"/>
    <mergeCell ref="AX99:BA102"/>
    <mergeCell ref="A101:D101"/>
    <mergeCell ref="E101:AO101"/>
    <mergeCell ref="E102:AO102"/>
    <mergeCell ref="AZ97:BA98"/>
    <mergeCell ref="A99:J100"/>
    <mergeCell ref="K99:M100"/>
    <mergeCell ref="N99:P100"/>
    <mergeCell ref="Q99:R100"/>
    <mergeCell ref="S99:U100"/>
    <mergeCell ref="V99:W100"/>
    <mergeCell ref="X99:Z100"/>
    <mergeCell ref="AA99:AC100"/>
    <mergeCell ref="AD99:AO100"/>
    <mergeCell ref="AD97:AL98"/>
    <mergeCell ref="AM97:AO98"/>
    <mergeCell ref="AP97:AQ98"/>
    <mergeCell ref="AR97:AT98"/>
    <mergeCell ref="AU97:AV98"/>
    <mergeCell ref="AW97:AY98"/>
    <mergeCell ref="A83:B98"/>
    <mergeCell ref="C97:E98"/>
    <mergeCell ref="F97:N98"/>
    <mergeCell ref="O97:Q98"/>
    <mergeCell ref="R97:S98"/>
    <mergeCell ref="T97:V98"/>
    <mergeCell ref="W97:X98"/>
    <mergeCell ref="Y97:AA98"/>
    <mergeCell ref="AB97:AC98"/>
    <mergeCell ref="T95:AA96"/>
    <mergeCell ref="AB95:AC96"/>
    <mergeCell ref="AD93:AJ94"/>
    <mergeCell ref="AK93:AK94"/>
    <mergeCell ref="AL93:AR94"/>
    <mergeCell ref="AS93:AS94"/>
    <mergeCell ref="AT93:BA94"/>
    <mergeCell ref="C95:E96"/>
    <mergeCell ref="F95:F96"/>
    <mergeCell ref="G95:P96"/>
    <mergeCell ref="Q95:Q96"/>
    <mergeCell ref="R95:S96"/>
    <mergeCell ref="C93:E94"/>
    <mergeCell ref="F93:L94"/>
    <mergeCell ref="M93:M94"/>
    <mergeCell ref="N93:T94"/>
    <mergeCell ref="U93:U94"/>
    <mergeCell ref="V93:AC94"/>
    <mergeCell ref="AR95:AY96"/>
    <mergeCell ref="AZ95:BA96"/>
    <mergeCell ref="AD95:AD96"/>
    <mergeCell ref="AE95:AN96"/>
    <mergeCell ref="AO95:AO96"/>
    <mergeCell ref="AP95:AQ96"/>
    <mergeCell ref="AQ88:BA88"/>
    <mergeCell ref="F89:AC92"/>
    <mergeCell ref="AD89:BA92"/>
    <mergeCell ref="AU86:AV87"/>
    <mergeCell ref="AW86:AY87"/>
    <mergeCell ref="AZ86:BA87"/>
    <mergeCell ref="AM86:AO87"/>
    <mergeCell ref="AP86:AQ87"/>
    <mergeCell ref="AR86:AT87"/>
    <mergeCell ref="C88:E92"/>
    <mergeCell ref="F88:G88"/>
    <mergeCell ref="H88:K88"/>
    <mergeCell ref="L88:M88"/>
    <mergeCell ref="N88:R88"/>
    <mergeCell ref="S88:AC88"/>
    <mergeCell ref="AD88:AE88"/>
    <mergeCell ref="Y86:AA87"/>
    <mergeCell ref="AB86:AC87"/>
    <mergeCell ref="AD86:AL87"/>
    <mergeCell ref="C86:E87"/>
    <mergeCell ref="F86:N87"/>
    <mergeCell ref="O86:Q87"/>
    <mergeCell ref="R86:S87"/>
    <mergeCell ref="T86:V87"/>
    <mergeCell ref="W86:X87"/>
    <mergeCell ref="AF88:AI88"/>
    <mergeCell ref="AJ88:AK88"/>
    <mergeCell ref="AL88:AP88"/>
    <mergeCell ref="AD83:AV83"/>
    <mergeCell ref="AW83:AW85"/>
    <mergeCell ref="AX83:BA85"/>
    <mergeCell ref="C84:E85"/>
    <mergeCell ref="F84:X85"/>
    <mergeCell ref="AD84:AV85"/>
    <mergeCell ref="AD81:AJ82"/>
    <mergeCell ref="AK81:AK82"/>
    <mergeCell ref="AL81:AR82"/>
    <mergeCell ref="AS81:AS82"/>
    <mergeCell ref="AT81:BA82"/>
    <mergeCell ref="C83:E83"/>
    <mergeCell ref="F83:X83"/>
    <mergeCell ref="Y83:Y85"/>
    <mergeCell ref="Z83:AC85"/>
    <mergeCell ref="C81:E82"/>
    <mergeCell ref="F81:L82"/>
    <mergeCell ref="M81:M82"/>
    <mergeCell ref="N81:T82"/>
    <mergeCell ref="U81:U82"/>
    <mergeCell ref="V81:AC82"/>
    <mergeCell ref="AQ76:BA76"/>
    <mergeCell ref="F77:AC80"/>
    <mergeCell ref="AD77:BA80"/>
    <mergeCell ref="AU74:AV75"/>
    <mergeCell ref="AW74:AY75"/>
    <mergeCell ref="AZ74:BA75"/>
    <mergeCell ref="AM74:AO75"/>
    <mergeCell ref="AP74:AQ75"/>
    <mergeCell ref="AR74:AT75"/>
    <mergeCell ref="N76:R76"/>
    <mergeCell ref="S76:AC76"/>
    <mergeCell ref="AD76:AE76"/>
    <mergeCell ref="Y74:AA75"/>
    <mergeCell ref="AB74:AC75"/>
    <mergeCell ref="AD74:AL75"/>
    <mergeCell ref="AF76:AI76"/>
    <mergeCell ref="AJ76:AK76"/>
    <mergeCell ref="AL76:AP76"/>
    <mergeCell ref="C69:E70"/>
    <mergeCell ref="F69:AC70"/>
    <mergeCell ref="AD69:BA70"/>
    <mergeCell ref="A71:B82"/>
    <mergeCell ref="C71:E71"/>
    <mergeCell ref="F71:X71"/>
    <mergeCell ref="Y71:Y73"/>
    <mergeCell ref="Z71:AC73"/>
    <mergeCell ref="AD71:AV71"/>
    <mergeCell ref="AW71:AW73"/>
    <mergeCell ref="AX71:BA73"/>
    <mergeCell ref="C72:E73"/>
    <mergeCell ref="F72:X73"/>
    <mergeCell ref="AD72:AV73"/>
    <mergeCell ref="C74:E75"/>
    <mergeCell ref="F74:N75"/>
    <mergeCell ref="O74:Q75"/>
    <mergeCell ref="R74:S75"/>
    <mergeCell ref="T74:V75"/>
    <mergeCell ref="W74:X75"/>
    <mergeCell ref="C76:E80"/>
    <mergeCell ref="F76:G76"/>
    <mergeCell ref="H76:K76"/>
    <mergeCell ref="L76:M76"/>
    <mergeCell ref="AD65:AJ66"/>
    <mergeCell ref="AK65:AK66"/>
    <mergeCell ref="AL65:AR66"/>
    <mergeCell ref="AS65:AS66"/>
    <mergeCell ref="AT65:BA66"/>
    <mergeCell ref="C67:E68"/>
    <mergeCell ref="F67:AC68"/>
    <mergeCell ref="AD67:BA68"/>
    <mergeCell ref="C65:E66"/>
    <mergeCell ref="F65:L66"/>
    <mergeCell ref="M65:M66"/>
    <mergeCell ref="N65:T66"/>
    <mergeCell ref="U65:U66"/>
    <mergeCell ref="V65:AC66"/>
    <mergeCell ref="AK63:AK64"/>
    <mergeCell ref="AL63:AR64"/>
    <mergeCell ref="AS63:AS64"/>
    <mergeCell ref="AT63:BA64"/>
    <mergeCell ref="AJ58:AK58"/>
    <mergeCell ref="AL58:AP58"/>
    <mergeCell ref="AQ58:BA58"/>
    <mergeCell ref="F59:AC62"/>
    <mergeCell ref="AD59:BA62"/>
    <mergeCell ref="C58:E62"/>
    <mergeCell ref="F58:G58"/>
    <mergeCell ref="H58:K58"/>
    <mergeCell ref="L58:M58"/>
    <mergeCell ref="N58:R58"/>
    <mergeCell ref="S58:AC58"/>
    <mergeCell ref="AD58:AE58"/>
    <mergeCell ref="AF58:AI58"/>
    <mergeCell ref="V63:AC64"/>
    <mergeCell ref="AD63:AJ64"/>
    <mergeCell ref="AD53:AJ54"/>
    <mergeCell ref="AK53:AK54"/>
    <mergeCell ref="AL53:AR54"/>
    <mergeCell ref="AS53:AS54"/>
    <mergeCell ref="AT53:BA54"/>
    <mergeCell ref="A55:B70"/>
    <mergeCell ref="C55:E55"/>
    <mergeCell ref="F55:AC55"/>
    <mergeCell ref="AD55:BA55"/>
    <mergeCell ref="C56:E57"/>
    <mergeCell ref="C53:E54"/>
    <mergeCell ref="F53:L54"/>
    <mergeCell ref="M53:M54"/>
    <mergeCell ref="N53:T54"/>
    <mergeCell ref="U53:U54"/>
    <mergeCell ref="V53:AC54"/>
    <mergeCell ref="A41:B54"/>
    <mergeCell ref="C63:E64"/>
    <mergeCell ref="F63:L64"/>
    <mergeCell ref="M63:M64"/>
    <mergeCell ref="N63:T64"/>
    <mergeCell ref="U63:U64"/>
    <mergeCell ref="F56:AC57"/>
    <mergeCell ref="AD56:BA57"/>
    <mergeCell ref="AD48:AE48"/>
    <mergeCell ref="AF48:AI48"/>
    <mergeCell ref="AJ48:AK48"/>
    <mergeCell ref="AL48:AP48"/>
    <mergeCell ref="AQ48:BA48"/>
    <mergeCell ref="F49:AC52"/>
    <mergeCell ref="AD49:BA52"/>
    <mergeCell ref="C48:E52"/>
    <mergeCell ref="F48:G48"/>
    <mergeCell ref="H48:K48"/>
    <mergeCell ref="L48:M48"/>
    <mergeCell ref="N48:R48"/>
    <mergeCell ref="S48:AC48"/>
    <mergeCell ref="C46:E47"/>
    <mergeCell ref="F46:AC46"/>
    <mergeCell ref="AD46:BA46"/>
    <mergeCell ref="F47:I47"/>
    <mergeCell ref="K47:AB47"/>
    <mergeCell ref="AD47:AG47"/>
    <mergeCell ref="AI47:AZ47"/>
    <mergeCell ref="AM44:AO45"/>
    <mergeCell ref="AP44:AQ45"/>
    <mergeCell ref="AR44:AT45"/>
    <mergeCell ref="AU44:AV45"/>
    <mergeCell ref="AW44:AY45"/>
    <mergeCell ref="AZ44:BA45"/>
    <mergeCell ref="AW41:AW43"/>
    <mergeCell ref="AX41:BA43"/>
    <mergeCell ref="C42:E43"/>
    <mergeCell ref="F42:X43"/>
    <mergeCell ref="AD42:AV43"/>
    <mergeCell ref="C44:E45"/>
    <mergeCell ref="F44:N45"/>
    <mergeCell ref="O44:Q45"/>
    <mergeCell ref="R44:S45"/>
    <mergeCell ref="T44:V45"/>
    <mergeCell ref="C41:E41"/>
    <mergeCell ref="F41:X41"/>
    <mergeCell ref="Y41:Y43"/>
    <mergeCell ref="Z41:AC43"/>
    <mergeCell ref="AD41:AV41"/>
    <mergeCell ref="W44:X45"/>
    <mergeCell ref="Y44:AA45"/>
    <mergeCell ref="AB44:AC45"/>
    <mergeCell ref="AD44:AL45"/>
    <mergeCell ref="C37:E38"/>
    <mergeCell ref="F37:AC38"/>
    <mergeCell ref="AD37:BA38"/>
    <mergeCell ref="C39:E40"/>
    <mergeCell ref="F39:AC40"/>
    <mergeCell ref="AD39:BA40"/>
    <mergeCell ref="V35:AC36"/>
    <mergeCell ref="AD35:AJ36"/>
    <mergeCell ref="AK35:AK36"/>
    <mergeCell ref="AL35:AR36"/>
    <mergeCell ref="AS35:AS36"/>
    <mergeCell ref="AT35:BA36"/>
    <mergeCell ref="AF28:AI28"/>
    <mergeCell ref="AJ28:AK28"/>
    <mergeCell ref="AD33:AJ34"/>
    <mergeCell ref="AK33:AK34"/>
    <mergeCell ref="AL33:AR34"/>
    <mergeCell ref="AS33:AS34"/>
    <mergeCell ref="AT33:BA34"/>
    <mergeCell ref="C35:E36"/>
    <mergeCell ref="F35:L36"/>
    <mergeCell ref="M35:M36"/>
    <mergeCell ref="N35:T36"/>
    <mergeCell ref="U35:U36"/>
    <mergeCell ref="A25:B40"/>
    <mergeCell ref="C25:E25"/>
    <mergeCell ref="F25:AC25"/>
    <mergeCell ref="AD25:BA25"/>
    <mergeCell ref="C26:E27"/>
    <mergeCell ref="F26:AC27"/>
    <mergeCell ref="AD26:BA27"/>
    <mergeCell ref="C28:E32"/>
    <mergeCell ref="F28:G28"/>
    <mergeCell ref="H28:K28"/>
    <mergeCell ref="AL28:AP28"/>
    <mergeCell ref="AQ28:BA28"/>
    <mergeCell ref="F29:AC32"/>
    <mergeCell ref="AD29:BA32"/>
    <mergeCell ref="C33:E34"/>
    <mergeCell ref="F33:L34"/>
    <mergeCell ref="M33:M34"/>
    <mergeCell ref="N33:T34"/>
    <mergeCell ref="U33:U34"/>
    <mergeCell ref="V33:AC34"/>
    <mergeCell ref="L28:M28"/>
    <mergeCell ref="N28:R28"/>
    <mergeCell ref="S28:AC28"/>
    <mergeCell ref="AD28:AE28"/>
    <mergeCell ref="A20:O21"/>
    <mergeCell ref="P20:BA21"/>
    <mergeCell ref="A22:BA22"/>
    <mergeCell ref="A23:E24"/>
    <mergeCell ref="F23:N24"/>
    <mergeCell ref="O23:T24"/>
    <mergeCell ref="U23:AC24"/>
    <mergeCell ref="AD23:AL24"/>
    <mergeCell ref="AM23:AR24"/>
    <mergeCell ref="AS23:BA24"/>
    <mergeCell ref="A17:BA17"/>
    <mergeCell ref="A18:B19"/>
    <mergeCell ref="C18:D19"/>
    <mergeCell ref="E18:F19"/>
    <mergeCell ref="G18:H19"/>
    <mergeCell ref="I18:I19"/>
    <mergeCell ref="J18:X19"/>
    <mergeCell ref="Y18:Y19"/>
    <mergeCell ref="AS18:AT19"/>
    <mergeCell ref="AU18:AU19"/>
    <mergeCell ref="AV18:AW19"/>
    <mergeCell ref="AX18:AX19"/>
    <mergeCell ref="AY18:AZ19"/>
    <mergeCell ref="BA18:BA19"/>
    <mergeCell ref="Z18:AA19"/>
    <mergeCell ref="AB18:AC19"/>
    <mergeCell ref="AD18:AE19"/>
    <mergeCell ref="AF18:AG19"/>
    <mergeCell ref="AH18:AP19"/>
    <mergeCell ref="AQ18:AR19"/>
    <mergeCell ref="Y13:AE14"/>
    <mergeCell ref="AF13:AG14"/>
    <mergeCell ref="AH13:AK14"/>
    <mergeCell ref="AL13:BA14"/>
    <mergeCell ref="A15:D16"/>
    <mergeCell ref="E15:AG16"/>
    <mergeCell ref="AH15:AK16"/>
    <mergeCell ref="AL15:AO16"/>
    <mergeCell ref="AP15:AP16"/>
    <mergeCell ref="AQ15:AU16"/>
    <mergeCell ref="A13:D14"/>
    <mergeCell ref="E13:Q14"/>
    <mergeCell ref="R13:R14"/>
    <mergeCell ref="S13:U14"/>
    <mergeCell ref="V13:V14"/>
    <mergeCell ref="W13:X14"/>
    <mergeCell ref="AV15:AV16"/>
    <mergeCell ref="AW15:BA16"/>
    <mergeCell ref="A5:BA8"/>
    <mergeCell ref="A9:F10"/>
    <mergeCell ref="G9:P10"/>
    <mergeCell ref="Q9:R12"/>
    <mergeCell ref="S9:BA12"/>
    <mergeCell ref="A11:F12"/>
    <mergeCell ref="G11:P12"/>
    <mergeCell ref="AA2:AB4"/>
    <mergeCell ref="AC2:AC4"/>
    <mergeCell ref="AD2:AE4"/>
    <mergeCell ref="AF2:AF4"/>
    <mergeCell ref="AG2:AV4"/>
    <mergeCell ref="AW2:BA4"/>
    <mergeCell ref="Q2:Q4"/>
    <mergeCell ref="R2:S4"/>
    <mergeCell ref="T2:T4"/>
    <mergeCell ref="U2:W4"/>
    <mergeCell ref="X2:Y4"/>
    <mergeCell ref="Z2:Z4"/>
    <mergeCell ref="A1:H1"/>
    <mergeCell ref="I1:T1"/>
    <mergeCell ref="U1:AF1"/>
    <mergeCell ref="AG1:AV1"/>
    <mergeCell ref="AW1:BA1"/>
    <mergeCell ref="A2:H4"/>
    <mergeCell ref="I2:K4"/>
    <mergeCell ref="L2:M4"/>
    <mergeCell ref="N2:N4"/>
    <mergeCell ref="O2:P4"/>
  </mergeCells>
  <phoneticPr fontId="32"/>
  <dataValidations count="5">
    <dataValidation errorStyle="information" allowBlank="1" showInputMessage="1" sqref="E13:Q14" xr:uid="{CDFC0C36-8B9E-4FFB-83BC-E6999544BCBC}"/>
    <dataValidation errorStyle="information" imeMode="hiragana" allowBlank="1" showInputMessage="1" sqref="AD97:AL98 Z41:AC43 AX41:BA43 F44:N45 AD44:AL45 AX83:BA85 AD86:AL87 F46:BA46 Z71:AC73 AX71:BA73 F74:N75 AD74:AL75 Z83:AC85 F86:N87 G95:P96 F97:N98 AE95:AN96" xr:uid="{D09CF130-5778-49C7-B587-79426CA21698}"/>
    <dataValidation imeMode="hiragana" allowBlank="1" showInputMessage="1" showErrorMessage="1" sqref="A2:H4 AG2:AV4 P20:BA21 E15:AG16 J18:X19 F29:BA32 F49:BA52 F56:BA57 F42:X43 K47:AB47 F84:X85 AL13:BA14 F59:BA62 F77:BA80 F89:BA92 F72:X73 F26:BA27 AD42:AV43 AI47:AZ47 AD84:AV85 AD72:AV73" xr:uid="{B2C9F356-8DC4-470C-9A13-A33734852CFE}"/>
    <dataValidation imeMode="halfAlpha" allowBlank="1" showInputMessage="1" showErrorMessage="1" sqref="T95:AA96 Y97:AA98 S13:U14 Y13:AE14 AL15:AO16 AQ15:AU16 N76:R76 AS18:AT19 AV18:AW19 AY18:AZ19 H28:K28 N28:R28 V81:AJ82 F33:L36 N33:T36 AW15:BA16 N99:P100 S99:U100 X99:Z100 O44:Q45 T44:V45 Y44:AA45 O97:Q98 N88:R88 F81:L82 H48:K48 N48:R48 V53:AJ54 N81:T82 F53:L54 N53:T54 V93:AJ94 V33:AJ36 O86:Q87 T86:V87 V63:AJ66 H58:K58 F37:BA40 Y86:AA87 N58:R58 T97:V98 F63:L66 F93:L94 O74:Q75 T74:V75 Y74:AA75 N93:T94 F67:BA70 N63:T66 H88:K88 H76:K76 AR95:AY96 AW97:AY98 AL76:AP76 AF28:AI28 AL28:AP28 AT81:BA82 AL33:AR36 AM44:AO45 AR44:AT45 AW44:AY45 AM97:AO98 AF88:AI88 AF48:AI48 AL48:AP48 AT53:BA54 AL81:AR82 AL53:AR54 AT93:BA94 AT33:BA36 AM74:AO75 AR86:AT87 AT63:BA66 AF58:AI58 AW86:AY87 AL58:AP58 AR97:AT98 AF76:AI76 AR74:AT75 AW74:AY75 AL93:AR94 AL63:AR66 AM86:AO87 AL88:AP88" xr:uid="{8B67AA55-A786-4D44-8229-DE584E37D5A1}"/>
    <dataValidation imeMode="fullKatakana" allowBlank="1" showInputMessage="1" showErrorMessage="1" sqref="Y71 F71 F83 F55:BA55 Y41 F41 F25:BA25 Y83 AW71 AD71 AD83 AW41 AD41 AW83" xr:uid="{2521CD09-6560-4528-8230-15F0496222AB}"/>
  </dataValidations>
  <printOptions horizontalCentered="1" verticalCentered="1"/>
  <pageMargins left="0.27559055118110237" right="0.27559055118110237"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29</xdr:col>
                    <xdr:colOff>57150</xdr:colOff>
                    <xdr:row>16</xdr:row>
                    <xdr:rowOff>38100</xdr:rowOff>
                  </from>
                  <to>
                    <xdr:col>31</xdr:col>
                    <xdr:colOff>0</xdr:colOff>
                    <xdr:row>19</xdr:row>
                    <xdr:rowOff>38100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4</xdr:col>
                    <xdr:colOff>57150</xdr:colOff>
                    <xdr:row>16</xdr:row>
                    <xdr:rowOff>38100</xdr:rowOff>
                  </from>
                  <to>
                    <xdr:col>5</xdr:col>
                    <xdr:colOff>57150</xdr:colOff>
                    <xdr:row>19</xdr:row>
                    <xdr:rowOff>38100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0</xdr:col>
                    <xdr:colOff>57150</xdr:colOff>
                    <xdr:row>16</xdr:row>
                    <xdr:rowOff>38100</xdr:rowOff>
                  </from>
                  <to>
                    <xdr:col>2</xdr:col>
                    <xdr:colOff>0</xdr:colOff>
                    <xdr:row>19</xdr:row>
                    <xdr:rowOff>38100</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25</xdr:col>
                    <xdr:colOff>85725</xdr:colOff>
                    <xdr:row>16</xdr:row>
                    <xdr:rowOff>38100</xdr:rowOff>
                  </from>
                  <to>
                    <xdr:col>27</xdr:col>
                    <xdr:colOff>19050</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82E11-DC95-4566-8E66-8F9B4938BA2D}">
  <dimension ref="A1:M60"/>
  <sheetViews>
    <sheetView showGridLines="0" showZeros="0" zoomScaleNormal="100" workbookViewId="0">
      <selection activeCell="A13" sqref="A13:L13"/>
    </sheetView>
  </sheetViews>
  <sheetFormatPr defaultColWidth="9.75" defaultRowHeight="24" customHeight="1"/>
  <cols>
    <col min="1" max="12" width="7.5" style="121" customWidth="1"/>
    <col min="13" max="16384" width="9.75" style="121"/>
  </cols>
  <sheetData>
    <row r="1" spans="1:13" ht="27" customHeight="1">
      <c r="A1" s="441" t="s">
        <v>429</v>
      </c>
      <c r="B1" s="441"/>
      <c r="C1" s="441"/>
      <c r="D1" s="441"/>
      <c r="E1" s="441"/>
      <c r="F1" s="441"/>
      <c r="G1" s="441"/>
      <c r="H1" s="441"/>
      <c r="I1" s="441"/>
      <c r="J1" s="441"/>
      <c r="K1" s="441"/>
      <c r="L1" s="441"/>
      <c r="M1" s="122"/>
    </row>
    <row r="2" spans="1:13" ht="27" customHeight="1">
      <c r="A2" s="441"/>
      <c r="B2" s="441"/>
      <c r="C2" s="441"/>
      <c r="D2" s="441"/>
      <c r="E2" s="441"/>
      <c r="F2" s="441"/>
      <c r="G2" s="441"/>
      <c r="H2" s="441"/>
      <c r="I2" s="441"/>
      <c r="J2" s="441"/>
      <c r="K2" s="441"/>
      <c r="L2" s="441"/>
      <c r="M2" s="122"/>
    </row>
    <row r="3" spans="1:13" s="127" customFormat="1" ht="66" customHeight="1">
      <c r="A3" s="123"/>
      <c r="B3" s="123"/>
      <c r="C3" s="123"/>
      <c r="D3" s="123"/>
      <c r="E3" s="123"/>
      <c r="F3" s="124" t="s">
        <v>533</v>
      </c>
      <c r="G3" s="125" t="str">
        <f>'[1]01.入会申込書'!AP25</f>
        <v/>
      </c>
      <c r="H3" s="124" t="s">
        <v>44</v>
      </c>
      <c r="I3" s="125" t="str">
        <f>'[1]01.入会申込書'!AT25</f>
        <v/>
      </c>
      <c r="J3" s="124" t="s">
        <v>45</v>
      </c>
      <c r="K3" s="125" t="str">
        <f>'[1]01.入会申込書'!AX25</f>
        <v/>
      </c>
      <c r="L3" s="124" t="s">
        <v>91</v>
      </c>
      <c r="M3" s="126"/>
    </row>
    <row r="4" spans="1:13" s="127" customFormat="1" ht="18" customHeight="1">
      <c r="A4" s="442" t="s">
        <v>47</v>
      </c>
      <c r="B4" s="442"/>
      <c r="C4" s="437" t="s">
        <v>534</v>
      </c>
      <c r="D4" s="437"/>
      <c r="E4" s="437"/>
      <c r="F4" s="129"/>
      <c r="G4" s="129"/>
      <c r="H4" s="129"/>
      <c r="I4" s="129"/>
      <c r="J4" s="129"/>
      <c r="K4" s="129"/>
      <c r="L4" s="129"/>
    </row>
    <row r="5" spans="1:13" s="127" customFormat="1" ht="18" customHeight="1">
      <c r="A5" s="442" t="s">
        <v>47</v>
      </c>
      <c r="B5" s="442"/>
      <c r="C5" s="437" t="s">
        <v>535</v>
      </c>
      <c r="D5" s="437"/>
      <c r="E5" s="437"/>
      <c r="F5" s="129" t="s">
        <v>536</v>
      </c>
      <c r="G5" s="129"/>
      <c r="H5" s="129"/>
      <c r="I5" s="129"/>
      <c r="J5" s="129"/>
      <c r="K5" s="129"/>
      <c r="L5" s="129"/>
    </row>
    <row r="6" spans="1:13" s="127" customFormat="1" ht="18" customHeight="1">
      <c r="A6" s="442" t="s">
        <v>537</v>
      </c>
      <c r="B6" s="442"/>
      <c r="C6" s="437" t="s">
        <v>538</v>
      </c>
      <c r="D6" s="437"/>
      <c r="E6" s="437"/>
      <c r="F6" s="129"/>
      <c r="G6" s="129"/>
      <c r="H6" s="129"/>
      <c r="I6" s="129"/>
      <c r="J6" s="129"/>
      <c r="K6" s="129"/>
      <c r="L6" s="129"/>
    </row>
    <row r="7" spans="1:13" s="127" customFormat="1" ht="24" customHeight="1">
      <c r="A7" s="130"/>
      <c r="B7" s="130"/>
      <c r="C7" s="130"/>
      <c r="D7" s="130"/>
      <c r="E7" s="130"/>
      <c r="F7" s="129"/>
      <c r="G7" s="129"/>
      <c r="H7" s="129"/>
      <c r="I7" s="129"/>
      <c r="J7" s="129"/>
      <c r="K7" s="129"/>
      <c r="L7" s="129"/>
    </row>
    <row r="8" spans="1:13" s="127" customFormat="1" ht="24" customHeight="1">
      <c r="A8" s="437"/>
      <c r="B8" s="437"/>
      <c r="C8" s="437"/>
      <c r="D8" s="437"/>
      <c r="E8" s="128" t="s">
        <v>539</v>
      </c>
      <c r="F8" s="438" t="str">
        <f>'[1]01.入会申込書'!M39</f>
        <v>　</v>
      </c>
      <c r="G8" s="438"/>
      <c r="H8" s="438"/>
      <c r="I8" s="438"/>
      <c r="J8" s="438"/>
      <c r="K8" s="438"/>
      <c r="L8" s="438"/>
    </row>
    <row r="9" spans="1:13" s="127" customFormat="1" ht="15.75" customHeight="1">
      <c r="A9" s="437"/>
      <c r="B9" s="437"/>
      <c r="C9" s="437"/>
      <c r="D9" s="437"/>
      <c r="E9" s="128"/>
      <c r="F9" s="438"/>
      <c r="G9" s="438"/>
      <c r="H9" s="438"/>
      <c r="I9" s="438"/>
      <c r="J9" s="438"/>
      <c r="K9" s="438"/>
      <c r="L9" s="438"/>
    </row>
    <row r="10" spans="1:13" s="127" customFormat="1" ht="24" customHeight="1">
      <c r="A10" s="437"/>
      <c r="B10" s="437"/>
      <c r="C10" s="437"/>
      <c r="D10" s="437"/>
      <c r="E10" s="128" t="s">
        <v>540</v>
      </c>
      <c r="F10" s="439" t="str">
        <f>'[1]01.入会申込書'!M35</f>
        <v/>
      </c>
      <c r="G10" s="439"/>
      <c r="H10" s="439"/>
      <c r="I10" s="439"/>
      <c r="J10" s="439"/>
      <c r="K10" s="439"/>
      <c r="L10" s="439"/>
    </row>
    <row r="11" spans="1:13" s="127" customFormat="1" ht="24" customHeight="1">
      <c r="A11" s="437"/>
      <c r="B11" s="437"/>
      <c r="C11" s="437"/>
      <c r="D11" s="437"/>
      <c r="E11" s="128" t="s">
        <v>100</v>
      </c>
      <c r="F11" s="440" t="str">
        <f>'[1]01.入会申込書'!M47</f>
        <v/>
      </c>
      <c r="G11" s="440"/>
      <c r="H11" s="440"/>
      <c r="I11" s="440"/>
      <c r="J11" s="440"/>
      <c r="K11" s="440"/>
      <c r="L11" s="131" t="s">
        <v>541</v>
      </c>
    </row>
    <row r="12" spans="1:13" s="127" customFormat="1" ht="24" customHeight="1">
      <c r="A12" s="437"/>
      <c r="B12" s="437"/>
      <c r="C12" s="437"/>
      <c r="D12" s="437"/>
      <c r="E12" s="437"/>
      <c r="F12" s="437"/>
      <c r="G12" s="437"/>
      <c r="H12" s="437"/>
      <c r="I12" s="437"/>
      <c r="J12" s="437"/>
      <c r="K12" s="437"/>
      <c r="L12" s="437"/>
    </row>
    <row r="13" spans="1:13" s="127" customFormat="1" ht="26.25" customHeight="1">
      <c r="A13" s="436" t="s">
        <v>542</v>
      </c>
      <c r="B13" s="436"/>
      <c r="C13" s="436"/>
      <c r="D13" s="436"/>
      <c r="E13" s="436"/>
      <c r="F13" s="436"/>
      <c r="G13" s="436"/>
      <c r="H13" s="436"/>
      <c r="I13" s="436"/>
      <c r="J13" s="436"/>
      <c r="K13" s="436"/>
      <c r="L13" s="436"/>
    </row>
    <row r="14" spans="1:13" s="127" customFormat="1" ht="26.25" customHeight="1">
      <c r="A14" s="436" t="s">
        <v>543</v>
      </c>
      <c r="B14" s="436"/>
      <c r="C14" s="436"/>
      <c r="D14" s="436"/>
      <c r="E14" s="436"/>
      <c r="F14" s="436"/>
      <c r="G14" s="436"/>
      <c r="H14" s="436"/>
      <c r="I14" s="436"/>
      <c r="J14" s="436"/>
      <c r="K14" s="436"/>
      <c r="L14" s="436"/>
    </row>
    <row r="15" spans="1:13" s="127" customFormat="1" ht="26.25" customHeight="1">
      <c r="A15" s="436" t="s">
        <v>544</v>
      </c>
      <c r="B15" s="436"/>
      <c r="C15" s="436"/>
      <c r="D15" s="436"/>
      <c r="E15" s="436"/>
      <c r="F15" s="436"/>
      <c r="G15" s="436"/>
      <c r="H15" s="436"/>
      <c r="I15" s="436"/>
      <c r="J15" s="436"/>
      <c r="K15" s="436"/>
      <c r="L15" s="436"/>
    </row>
    <row r="16" spans="1:13" s="127" customFormat="1" ht="26.25" customHeight="1">
      <c r="A16" s="436" t="s">
        <v>545</v>
      </c>
      <c r="B16" s="436"/>
      <c r="C16" s="436"/>
      <c r="D16" s="436"/>
      <c r="E16" s="436"/>
      <c r="F16" s="436"/>
      <c r="G16" s="436"/>
      <c r="H16" s="436"/>
      <c r="I16" s="436"/>
      <c r="J16" s="436"/>
      <c r="K16" s="436"/>
      <c r="L16" s="436"/>
    </row>
    <row r="17" spans="1:12" s="127" customFormat="1" ht="6" customHeight="1">
      <c r="A17" s="132"/>
      <c r="B17" s="132"/>
      <c r="C17" s="132"/>
      <c r="D17" s="132"/>
      <c r="E17" s="132"/>
      <c r="F17" s="132"/>
      <c r="G17" s="132"/>
      <c r="H17" s="132"/>
      <c r="I17" s="132"/>
      <c r="J17" s="132"/>
      <c r="K17" s="132"/>
      <c r="L17" s="132"/>
    </row>
    <row r="18" spans="1:12" s="127" customFormat="1" ht="26.25" customHeight="1">
      <c r="A18" s="437" t="s">
        <v>546</v>
      </c>
      <c r="B18" s="437"/>
      <c r="C18" s="437"/>
      <c r="D18" s="437"/>
      <c r="E18" s="437"/>
      <c r="F18" s="437"/>
      <c r="G18" s="437"/>
      <c r="H18" s="437"/>
      <c r="I18" s="437"/>
      <c r="J18" s="437"/>
      <c r="K18" s="437"/>
      <c r="L18" s="437"/>
    </row>
    <row r="19" spans="1:12" s="127" customFormat="1" ht="9" customHeight="1">
      <c r="A19" s="436"/>
      <c r="B19" s="436"/>
      <c r="C19" s="436"/>
      <c r="D19" s="436"/>
      <c r="E19" s="436"/>
      <c r="F19" s="436"/>
      <c r="G19" s="436"/>
      <c r="H19" s="436"/>
      <c r="I19" s="436"/>
      <c r="J19" s="436"/>
      <c r="K19" s="436"/>
      <c r="L19" s="436"/>
    </row>
    <row r="20" spans="1:12" s="127" customFormat="1" ht="26.25" customHeight="1">
      <c r="A20" s="435" t="s">
        <v>547</v>
      </c>
      <c r="B20" s="435"/>
      <c r="C20" s="436"/>
      <c r="D20" s="436"/>
      <c r="E20" s="436"/>
      <c r="F20" s="436"/>
      <c r="G20" s="436"/>
      <c r="H20" s="436"/>
      <c r="I20" s="436"/>
      <c r="J20" s="436"/>
      <c r="K20" s="436"/>
      <c r="L20" s="436"/>
    </row>
    <row r="21" spans="1:12" s="127" customFormat="1" ht="26.25" customHeight="1">
      <c r="A21" s="435" t="s">
        <v>548</v>
      </c>
      <c r="B21" s="435"/>
      <c r="C21" s="435"/>
      <c r="D21" s="435"/>
      <c r="E21" s="435"/>
      <c r="F21" s="435"/>
      <c r="G21" s="435"/>
      <c r="H21" s="435"/>
      <c r="I21" s="435"/>
      <c r="J21" s="435"/>
      <c r="K21" s="435"/>
      <c r="L21" s="435"/>
    </row>
    <row r="22" spans="1:12" s="127" customFormat="1" ht="26.25" customHeight="1">
      <c r="A22" s="436" t="s">
        <v>549</v>
      </c>
      <c r="B22" s="436"/>
      <c r="C22" s="436"/>
      <c r="D22" s="436"/>
      <c r="E22" s="436"/>
      <c r="F22" s="436"/>
      <c r="G22" s="436"/>
      <c r="H22" s="436"/>
      <c r="I22" s="436"/>
      <c r="J22" s="436"/>
      <c r="K22" s="436"/>
      <c r="L22" s="436"/>
    </row>
    <row r="23" spans="1:12" s="127" customFormat="1" ht="26.25" customHeight="1">
      <c r="A23" s="436" t="s">
        <v>550</v>
      </c>
      <c r="B23" s="436"/>
      <c r="C23" s="436"/>
      <c r="D23" s="436"/>
      <c r="E23" s="436"/>
      <c r="F23" s="436"/>
      <c r="G23" s="436"/>
      <c r="H23" s="436"/>
      <c r="I23" s="436"/>
      <c r="J23" s="436"/>
      <c r="K23" s="436"/>
      <c r="L23" s="436"/>
    </row>
    <row r="24" spans="1:12" s="127" customFormat="1" ht="26.25" customHeight="1">
      <c r="A24" s="436" t="s">
        <v>551</v>
      </c>
      <c r="B24" s="436"/>
      <c r="C24" s="436"/>
      <c r="D24" s="436"/>
      <c r="E24" s="436"/>
      <c r="F24" s="436"/>
      <c r="G24" s="436"/>
      <c r="H24" s="436"/>
      <c r="I24" s="436"/>
      <c r="J24" s="436"/>
      <c r="K24" s="436"/>
      <c r="L24" s="436"/>
    </row>
    <row r="25" spans="1:12" s="127" customFormat="1" ht="26.25" customHeight="1">
      <c r="A25" s="436" t="s">
        <v>552</v>
      </c>
      <c r="B25" s="436"/>
      <c r="C25" s="436"/>
      <c r="D25" s="436"/>
      <c r="E25" s="436"/>
      <c r="F25" s="436"/>
      <c r="G25" s="436"/>
      <c r="H25" s="436"/>
      <c r="I25" s="436"/>
      <c r="J25" s="436"/>
      <c r="K25" s="436"/>
      <c r="L25" s="436"/>
    </row>
    <row r="26" spans="1:12" s="127" customFormat="1" ht="26.25" customHeight="1">
      <c r="A26" s="435" t="s">
        <v>553</v>
      </c>
      <c r="B26" s="435"/>
      <c r="C26" s="435"/>
      <c r="D26" s="435"/>
      <c r="E26" s="435"/>
      <c r="F26" s="435"/>
      <c r="G26" s="435"/>
      <c r="H26" s="435"/>
      <c r="I26" s="435"/>
      <c r="J26" s="435"/>
      <c r="K26" s="435"/>
      <c r="L26" s="435"/>
    </row>
    <row r="27" spans="1:12" s="127" customFormat="1" ht="26.25" customHeight="1">
      <c r="A27" s="435" t="s">
        <v>554</v>
      </c>
      <c r="B27" s="435"/>
      <c r="C27" s="435"/>
      <c r="D27" s="435"/>
      <c r="E27" s="435"/>
      <c r="F27" s="435"/>
      <c r="G27" s="435"/>
      <c r="H27" s="435"/>
      <c r="I27" s="435"/>
      <c r="J27" s="435"/>
      <c r="K27" s="435"/>
      <c r="L27" s="435"/>
    </row>
    <row r="28" spans="1:12" s="127" customFormat="1" ht="26.25" customHeight="1">
      <c r="A28" s="435" t="s">
        <v>555</v>
      </c>
      <c r="B28" s="436"/>
      <c r="C28" s="436"/>
      <c r="D28" s="436"/>
      <c r="E28" s="436"/>
      <c r="F28" s="436"/>
      <c r="G28" s="436"/>
      <c r="H28" s="436"/>
      <c r="I28" s="436"/>
      <c r="J28" s="436"/>
      <c r="K28" s="436"/>
      <c r="L28" s="436"/>
    </row>
    <row r="29" spans="1:12" s="127" customFormat="1" ht="26.25" customHeight="1">
      <c r="A29" s="436" t="s">
        <v>556</v>
      </c>
      <c r="B29" s="436"/>
      <c r="C29" s="436"/>
      <c r="D29" s="436"/>
      <c r="E29" s="436"/>
      <c r="F29" s="436"/>
      <c r="G29" s="436"/>
      <c r="H29" s="436"/>
      <c r="I29" s="436"/>
      <c r="J29" s="436"/>
      <c r="K29" s="436"/>
      <c r="L29" s="436"/>
    </row>
    <row r="30" spans="1:12" s="127" customFormat="1" ht="26.25" customHeight="1">
      <c r="A30" s="435" t="s">
        <v>557</v>
      </c>
      <c r="B30" s="436"/>
      <c r="C30" s="436"/>
      <c r="D30" s="436"/>
      <c r="E30" s="436"/>
      <c r="F30" s="436"/>
      <c r="G30" s="436"/>
      <c r="H30" s="436"/>
      <c r="I30" s="436"/>
      <c r="J30" s="436"/>
      <c r="K30" s="436"/>
      <c r="L30" s="436"/>
    </row>
    <row r="31" spans="1:12" s="127" customFormat="1" ht="26.25" customHeight="1">
      <c r="A31" s="435" t="s">
        <v>558</v>
      </c>
      <c r="B31" s="435"/>
      <c r="C31" s="435"/>
      <c r="D31" s="435"/>
      <c r="E31" s="435"/>
      <c r="F31" s="435"/>
      <c r="G31" s="435"/>
      <c r="H31" s="435"/>
      <c r="I31" s="435"/>
      <c r="J31" s="435"/>
      <c r="K31" s="435"/>
      <c r="L31" s="435"/>
    </row>
    <row r="32" spans="1:12" s="127" customFormat="1" ht="26.25" customHeight="1">
      <c r="A32" s="435" t="s">
        <v>559</v>
      </c>
      <c r="B32" s="436"/>
      <c r="C32" s="436"/>
      <c r="D32" s="436"/>
      <c r="E32" s="436"/>
      <c r="F32" s="436"/>
      <c r="G32" s="436"/>
      <c r="H32" s="436"/>
      <c r="I32" s="436"/>
      <c r="J32" s="436"/>
      <c r="K32" s="436"/>
      <c r="L32" s="436"/>
    </row>
    <row r="33" spans="1:12" s="127" customFormat="1" ht="26.25" customHeight="1">
      <c r="A33" s="434" t="s">
        <v>560</v>
      </c>
      <c r="B33" s="434"/>
      <c r="C33" s="434"/>
      <c r="D33" s="434"/>
      <c r="E33" s="434"/>
      <c r="F33" s="434"/>
      <c r="G33" s="434"/>
      <c r="H33" s="434"/>
      <c r="I33" s="434"/>
      <c r="J33" s="434"/>
      <c r="K33" s="434"/>
      <c r="L33" s="434"/>
    </row>
    <row r="34" spans="1:12" s="127" customFormat="1" ht="24" customHeight="1"/>
    <row r="35" spans="1:12" s="127" customFormat="1" ht="24" customHeight="1"/>
    <row r="36" spans="1:12" s="127" customFormat="1" ht="24" customHeight="1"/>
    <row r="37" spans="1:12" s="127" customFormat="1" ht="24" customHeight="1"/>
    <row r="38" spans="1:12" s="127" customFormat="1" ht="24" customHeight="1"/>
    <row r="39" spans="1:12" s="127" customFormat="1" ht="24" customHeight="1"/>
    <row r="40" spans="1:12" s="127" customFormat="1" ht="24" customHeight="1"/>
    <row r="41" spans="1:12" s="127" customFormat="1" ht="24" customHeight="1"/>
    <row r="42" spans="1:12" s="127" customFormat="1" ht="24" customHeight="1"/>
    <row r="43" spans="1:12" s="127" customFormat="1" ht="24" customHeight="1"/>
    <row r="44" spans="1:12" s="127" customFormat="1" ht="24" customHeight="1"/>
    <row r="45" spans="1:12" s="127" customFormat="1" ht="24" customHeight="1"/>
    <row r="46" spans="1:12" s="127" customFormat="1" ht="24" customHeight="1"/>
    <row r="47" spans="1:12" s="127" customFormat="1" ht="24" customHeight="1"/>
    <row r="48" spans="1:12" s="127" customFormat="1" ht="24" customHeight="1"/>
    <row r="49" spans="1:12" s="127" customFormat="1" ht="24" customHeight="1"/>
    <row r="50" spans="1:12" s="127" customFormat="1" ht="24" customHeight="1"/>
    <row r="51" spans="1:12" s="127" customFormat="1" ht="24" customHeight="1"/>
    <row r="52" spans="1:12" s="127" customFormat="1" ht="24" customHeight="1"/>
    <row r="53" spans="1:12" s="127" customFormat="1" ht="24" customHeight="1"/>
    <row r="54" spans="1:12" s="127" customFormat="1" ht="24" customHeight="1"/>
    <row r="55" spans="1:12" s="127" customFormat="1" ht="24" customHeight="1"/>
    <row r="56" spans="1:12" s="127" customFormat="1" ht="24" customHeight="1"/>
    <row r="57" spans="1:12" s="127" customFormat="1" ht="24" customHeight="1"/>
    <row r="58" spans="1:12" s="127" customFormat="1" ht="24" customHeight="1"/>
    <row r="59" spans="1:12" s="127" customFormat="1" ht="24" customHeight="1"/>
    <row r="60" spans="1:12" s="127" customFormat="1" ht="24" customHeight="1">
      <c r="A60" s="121"/>
      <c r="B60" s="121"/>
      <c r="C60" s="121"/>
      <c r="D60" s="121"/>
      <c r="E60" s="121"/>
      <c r="F60" s="121"/>
      <c r="G60" s="121"/>
      <c r="H60" s="121"/>
      <c r="I60" s="121"/>
      <c r="J60" s="121"/>
      <c r="K60" s="121"/>
      <c r="L60" s="121"/>
    </row>
  </sheetData>
  <mergeCells count="32">
    <mergeCell ref="A13:L13"/>
    <mergeCell ref="A1:L2"/>
    <mergeCell ref="A4:B4"/>
    <mergeCell ref="C4:E4"/>
    <mergeCell ref="A5:B5"/>
    <mergeCell ref="C5:E5"/>
    <mergeCell ref="A6:B6"/>
    <mergeCell ref="C6:E6"/>
    <mergeCell ref="A8:D12"/>
    <mergeCell ref="F8:L9"/>
    <mergeCell ref="F10:L10"/>
    <mergeCell ref="F11:K11"/>
    <mergeCell ref="E12:L12"/>
    <mergeCell ref="A26:L26"/>
    <mergeCell ref="A14:L14"/>
    <mergeCell ref="A15:L15"/>
    <mergeCell ref="A16:L16"/>
    <mergeCell ref="A18:L18"/>
    <mergeCell ref="A19:L19"/>
    <mergeCell ref="A20:L20"/>
    <mergeCell ref="A21:L21"/>
    <mergeCell ref="A22:L22"/>
    <mergeCell ref="A23:L23"/>
    <mergeCell ref="A24:L24"/>
    <mergeCell ref="A25:L25"/>
    <mergeCell ref="A33:L33"/>
    <mergeCell ref="A27:L27"/>
    <mergeCell ref="A28:L28"/>
    <mergeCell ref="A29:L29"/>
    <mergeCell ref="A30:L30"/>
    <mergeCell ref="A31:L31"/>
    <mergeCell ref="A32:L32"/>
  </mergeCells>
  <phoneticPr fontId="32"/>
  <printOptions horizontalCentered="1" verticalCentered="1"/>
  <pageMargins left="0.59055118110236227" right="0.59055118110236227" top="0.39370078740157483" bottom="0.19685039370078741" header="0.51181102362204722" footer="0.51181102362204722"/>
  <pageSetup paperSize="9" scale="98" orientation="portrait"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3A101-FF2E-4B01-A745-1D364EB24074}">
  <dimension ref="A2:R47"/>
  <sheetViews>
    <sheetView zoomScaleNormal="100" workbookViewId="0">
      <selection activeCell="T24" sqref="T24"/>
    </sheetView>
  </sheetViews>
  <sheetFormatPr defaultColWidth="9" defaultRowHeight="13.5"/>
  <cols>
    <col min="1" max="1" width="2.625" style="1" customWidth="1"/>
    <col min="2" max="2" width="3.125" style="1" customWidth="1"/>
    <col min="3" max="3" width="10.25" style="1" customWidth="1"/>
    <col min="4" max="7" width="9" style="1" customWidth="1"/>
    <col min="8" max="14" width="4.625" style="1" customWidth="1"/>
    <col min="15" max="15" width="2.625" style="1" customWidth="1"/>
    <col min="16" max="16" width="9" style="1" customWidth="1"/>
    <col min="17" max="16384" width="9" style="1"/>
  </cols>
  <sheetData>
    <row r="2" spans="1:18" ht="23.45" customHeight="1">
      <c r="B2" s="444" t="s">
        <v>430</v>
      </c>
      <c r="C2" s="444"/>
      <c r="D2" s="444"/>
      <c r="E2" s="444"/>
      <c r="F2" s="444"/>
      <c r="G2" s="444"/>
      <c r="H2" s="444"/>
      <c r="I2" s="444"/>
      <c r="J2" s="444"/>
      <c r="K2" s="444"/>
      <c r="L2" s="444"/>
      <c r="M2" s="444"/>
      <c r="N2" s="444"/>
      <c r="O2" s="55"/>
      <c r="P2" s="55"/>
      <c r="Q2" s="37"/>
      <c r="R2" s="37"/>
    </row>
    <row r="3" spans="1:18" ht="23.45" customHeight="1">
      <c r="B3" s="62"/>
      <c r="C3" s="62"/>
      <c r="D3" s="62"/>
      <c r="E3" s="62"/>
      <c r="F3" s="62"/>
      <c r="G3" s="62"/>
      <c r="H3" s="62"/>
      <c r="I3" s="62"/>
      <c r="J3" s="62"/>
      <c r="K3" s="62"/>
      <c r="L3" s="62"/>
      <c r="M3" s="62"/>
      <c r="N3" s="62"/>
      <c r="P3" s="37"/>
      <c r="Q3" s="37"/>
      <c r="R3" s="37"/>
    </row>
    <row r="4" spans="1:18">
      <c r="B4" s="56"/>
      <c r="C4" s="37"/>
      <c r="D4" s="37"/>
      <c r="E4" s="37"/>
      <c r="F4" s="37"/>
      <c r="G4" s="37"/>
      <c r="H4" s="37"/>
      <c r="I4" s="37"/>
      <c r="J4" s="37"/>
      <c r="K4" s="37"/>
      <c r="L4" s="37"/>
      <c r="M4" s="37"/>
      <c r="N4" s="37"/>
      <c r="O4" s="37"/>
      <c r="P4" s="37"/>
      <c r="Q4" s="37"/>
      <c r="R4" s="37"/>
    </row>
    <row r="5" spans="1:18">
      <c r="B5" s="37" t="s">
        <v>431</v>
      </c>
      <c r="C5" s="37"/>
      <c r="D5" s="37"/>
      <c r="E5" s="37"/>
      <c r="F5" s="37"/>
      <c r="G5" s="37"/>
      <c r="H5" s="37" t="s">
        <v>432</v>
      </c>
      <c r="I5" s="37"/>
      <c r="J5" s="57"/>
      <c r="K5" s="59"/>
      <c r="L5" s="37"/>
      <c r="M5" s="37"/>
      <c r="N5" s="37"/>
      <c r="P5" s="37"/>
      <c r="Q5" s="37"/>
      <c r="R5" s="37"/>
    </row>
    <row r="6" spans="1:18">
      <c r="B6" s="37" t="s">
        <v>433</v>
      </c>
      <c r="C6" s="37"/>
      <c r="D6" s="37"/>
      <c r="E6" s="37"/>
      <c r="F6" s="37"/>
      <c r="G6" s="37"/>
      <c r="H6" s="37" t="s">
        <v>432</v>
      </c>
      <c r="I6" s="37"/>
      <c r="J6" s="57"/>
      <c r="K6" s="59"/>
      <c r="L6" s="37"/>
      <c r="M6" s="37"/>
      <c r="N6" s="37"/>
      <c r="P6" s="37"/>
      <c r="Q6" s="37"/>
      <c r="R6" s="37"/>
    </row>
    <row r="7" spans="1:18">
      <c r="B7" s="37" t="s">
        <v>434</v>
      </c>
      <c r="C7" s="37"/>
      <c r="D7" s="37"/>
      <c r="E7" s="37"/>
      <c r="F7" s="37"/>
      <c r="G7" s="37"/>
      <c r="H7" s="37" t="s">
        <v>432</v>
      </c>
      <c r="I7" s="37"/>
      <c r="J7" s="57"/>
      <c r="K7" s="59"/>
      <c r="L7" s="37"/>
      <c r="M7" s="37"/>
      <c r="N7" s="37"/>
      <c r="P7" s="37"/>
      <c r="Q7" s="37"/>
      <c r="R7" s="37"/>
    </row>
    <row r="8" spans="1:18">
      <c r="B8" s="37"/>
      <c r="C8" s="37"/>
      <c r="D8" s="37"/>
      <c r="E8" s="37"/>
      <c r="F8" s="37"/>
      <c r="G8" s="37"/>
      <c r="H8" s="37"/>
      <c r="I8" s="37"/>
      <c r="J8" s="57"/>
      <c r="K8" s="37"/>
      <c r="L8" s="37"/>
      <c r="M8" s="37"/>
      <c r="N8" s="37"/>
      <c r="P8" s="37"/>
      <c r="Q8" s="37"/>
      <c r="R8" s="37"/>
    </row>
    <row r="9" spans="1:18">
      <c r="B9" s="37"/>
      <c r="C9" s="37"/>
      <c r="D9" s="58"/>
      <c r="E9" s="58"/>
      <c r="F9" s="58"/>
      <c r="G9" s="58"/>
      <c r="H9" s="58"/>
      <c r="I9" s="58"/>
      <c r="J9" s="58"/>
      <c r="K9" s="58"/>
      <c r="L9" s="58"/>
      <c r="M9" s="37"/>
      <c r="N9" s="37"/>
      <c r="P9" s="58"/>
      <c r="Q9" s="58"/>
      <c r="R9" s="58"/>
    </row>
    <row r="10" spans="1:18" ht="13.5" customHeight="1">
      <c r="B10" s="443" t="s">
        <v>435</v>
      </c>
      <c r="C10" s="443"/>
      <c r="D10" s="443"/>
      <c r="E10" s="443"/>
      <c r="F10" s="443"/>
      <c r="G10" s="443"/>
      <c r="H10" s="443"/>
      <c r="I10" s="443"/>
      <c r="J10" s="443"/>
      <c r="K10" s="443"/>
      <c r="L10" s="443"/>
      <c r="M10" s="443"/>
      <c r="N10" s="443"/>
      <c r="P10" s="58"/>
      <c r="Q10" s="58"/>
      <c r="R10" s="58"/>
    </row>
    <row r="11" spans="1:18">
      <c r="B11" s="443"/>
      <c r="C11" s="443"/>
      <c r="D11" s="443"/>
      <c r="E11" s="443"/>
      <c r="F11" s="443"/>
      <c r="G11" s="443"/>
      <c r="H11" s="443"/>
      <c r="I11" s="443"/>
      <c r="J11" s="443"/>
      <c r="K11" s="443"/>
      <c r="L11" s="443"/>
      <c r="M11" s="443"/>
      <c r="N11" s="443"/>
      <c r="P11" s="58"/>
      <c r="Q11" s="58"/>
      <c r="R11" s="58"/>
    </row>
    <row r="12" spans="1:18">
      <c r="B12" s="443"/>
      <c r="C12" s="443"/>
      <c r="D12" s="443"/>
      <c r="E12" s="443"/>
      <c r="F12" s="443"/>
      <c r="G12" s="443"/>
      <c r="H12" s="443"/>
      <c r="I12" s="443"/>
      <c r="J12" s="443"/>
      <c r="K12" s="443"/>
      <c r="L12" s="443"/>
      <c r="M12" s="443"/>
      <c r="N12" s="443"/>
      <c r="P12" s="53"/>
      <c r="Q12" s="53"/>
      <c r="R12" s="53"/>
    </row>
    <row r="13" spans="1:18">
      <c r="B13" s="443"/>
      <c r="C13" s="443"/>
      <c r="D13" s="443"/>
      <c r="E13" s="443"/>
      <c r="F13" s="443"/>
      <c r="G13" s="443"/>
      <c r="H13" s="443"/>
      <c r="I13" s="443"/>
      <c r="J13" s="443"/>
      <c r="K13" s="443"/>
      <c r="L13" s="443"/>
      <c r="M13" s="443"/>
      <c r="N13" s="443"/>
      <c r="P13" s="53"/>
      <c r="Q13" s="53"/>
      <c r="R13" s="53"/>
    </row>
    <row r="14" spans="1:18">
      <c r="B14" s="63"/>
      <c r="C14" s="63"/>
      <c r="D14" s="63"/>
      <c r="E14" s="63"/>
      <c r="F14" s="63"/>
      <c r="G14" s="63"/>
      <c r="H14" s="63"/>
      <c r="I14" s="63"/>
      <c r="J14" s="63"/>
      <c r="K14" s="63"/>
      <c r="L14" s="63"/>
      <c r="M14" s="63"/>
      <c r="N14" s="63"/>
      <c r="P14" s="53"/>
      <c r="Q14" s="53"/>
      <c r="R14" s="53"/>
    </row>
    <row r="15" spans="1:18" ht="18.75" customHeight="1">
      <c r="A15" s="445" t="s">
        <v>436</v>
      </c>
      <c r="B15" s="445"/>
      <c r="C15" s="445"/>
      <c r="D15" s="445"/>
      <c r="E15" s="445"/>
      <c r="F15" s="445"/>
      <c r="G15" s="445"/>
      <c r="H15" s="445"/>
      <c r="I15" s="445"/>
      <c r="J15" s="445"/>
      <c r="K15" s="445"/>
      <c r="L15" s="445"/>
      <c r="M15" s="445"/>
      <c r="N15" s="445"/>
      <c r="O15" s="445"/>
      <c r="P15" s="53"/>
      <c r="Q15" s="53"/>
      <c r="R15" s="53"/>
    </row>
    <row r="16" spans="1:18">
      <c r="B16" s="65"/>
      <c r="C16" s="65"/>
      <c r="D16" s="65"/>
      <c r="E16" s="65"/>
      <c r="F16" s="65"/>
      <c r="G16" s="65"/>
      <c r="H16" s="65"/>
      <c r="I16" s="65"/>
      <c r="J16" s="65"/>
      <c r="K16" s="65"/>
      <c r="L16" s="65"/>
      <c r="M16" s="65"/>
      <c r="N16" s="65"/>
      <c r="P16" s="53"/>
      <c r="Q16" s="53"/>
      <c r="R16" s="53"/>
    </row>
    <row r="17" spans="2:18" ht="18.75" customHeight="1">
      <c r="B17" s="66" t="s">
        <v>437</v>
      </c>
      <c r="C17" s="443" t="s">
        <v>438</v>
      </c>
      <c r="D17" s="443"/>
      <c r="E17" s="443"/>
      <c r="F17" s="443"/>
      <c r="G17" s="443"/>
      <c r="H17" s="443"/>
      <c r="I17" s="443"/>
      <c r="J17" s="443"/>
      <c r="K17" s="443"/>
      <c r="L17" s="443"/>
      <c r="M17" s="443"/>
      <c r="N17" s="443"/>
      <c r="P17" s="54"/>
      <c r="Q17" s="54"/>
      <c r="R17" s="54"/>
    </row>
    <row r="18" spans="2:18">
      <c r="B18" s="66"/>
      <c r="C18" s="443"/>
      <c r="D18" s="443"/>
      <c r="E18" s="443"/>
      <c r="F18" s="443"/>
      <c r="G18" s="443"/>
      <c r="H18" s="443"/>
      <c r="I18" s="443"/>
      <c r="J18" s="443"/>
      <c r="K18" s="443"/>
      <c r="L18" s="443"/>
      <c r="M18" s="443"/>
      <c r="N18" s="443"/>
      <c r="P18" s="54"/>
      <c r="Q18" s="54"/>
      <c r="R18" s="54"/>
    </row>
    <row r="19" spans="2:18">
      <c r="B19" s="66"/>
      <c r="C19" s="443"/>
      <c r="D19" s="443"/>
      <c r="E19" s="443"/>
      <c r="F19" s="443"/>
      <c r="G19" s="443"/>
      <c r="H19" s="443"/>
      <c r="I19" s="443"/>
      <c r="J19" s="443"/>
      <c r="K19" s="443"/>
      <c r="L19" s="443"/>
      <c r="M19" s="443"/>
      <c r="N19" s="443"/>
      <c r="P19" s="54"/>
      <c r="Q19" s="54"/>
      <c r="R19" s="54"/>
    </row>
    <row r="20" spans="2:18">
      <c r="B20" s="66"/>
      <c r="C20" s="443"/>
      <c r="D20" s="443"/>
      <c r="E20" s="443"/>
      <c r="F20" s="443"/>
      <c r="G20" s="443"/>
      <c r="H20" s="443"/>
      <c r="I20" s="443"/>
      <c r="J20" s="443"/>
      <c r="K20" s="443"/>
      <c r="L20" s="443"/>
      <c r="M20" s="443"/>
      <c r="N20" s="443"/>
      <c r="P20" s="54"/>
      <c r="Q20" s="54"/>
      <c r="R20" s="54"/>
    </row>
    <row r="21" spans="2:18">
      <c r="B21" s="66"/>
      <c r="C21" s="443"/>
      <c r="D21" s="443"/>
      <c r="E21" s="443"/>
      <c r="F21" s="443"/>
      <c r="G21" s="443"/>
      <c r="H21" s="443"/>
      <c r="I21" s="443"/>
      <c r="J21" s="443"/>
      <c r="K21" s="443"/>
      <c r="L21" s="443"/>
      <c r="M21" s="443"/>
      <c r="N21" s="443"/>
      <c r="P21" s="54"/>
      <c r="Q21" s="54"/>
      <c r="R21" s="54"/>
    </row>
    <row r="22" spans="2:18">
      <c r="B22" s="66"/>
      <c r="C22" s="443"/>
      <c r="D22" s="443"/>
      <c r="E22" s="443"/>
      <c r="F22" s="443"/>
      <c r="G22" s="443"/>
      <c r="H22" s="443"/>
      <c r="I22" s="443"/>
      <c r="J22" s="443"/>
      <c r="K22" s="443"/>
      <c r="L22" s="443"/>
      <c r="M22" s="443"/>
      <c r="N22" s="443"/>
    </row>
    <row r="23" spans="2:18">
      <c r="B23" s="66"/>
      <c r="C23" s="443"/>
      <c r="D23" s="443"/>
      <c r="E23" s="443"/>
      <c r="F23" s="443"/>
      <c r="G23" s="443"/>
      <c r="H23" s="443"/>
      <c r="I23" s="443"/>
      <c r="J23" s="443"/>
      <c r="K23" s="443"/>
      <c r="L23" s="443"/>
      <c r="M23" s="443"/>
      <c r="N23" s="443"/>
      <c r="P23" s="37"/>
      <c r="Q23" s="37"/>
      <c r="R23" s="37"/>
    </row>
    <row r="24" spans="2:18" ht="13.5" customHeight="1">
      <c r="B24" s="66" t="s">
        <v>439</v>
      </c>
      <c r="C24" s="443" t="s">
        <v>440</v>
      </c>
      <c r="D24" s="443"/>
      <c r="E24" s="443"/>
      <c r="F24" s="443"/>
      <c r="G24" s="443"/>
      <c r="H24" s="443"/>
      <c r="I24" s="443"/>
      <c r="J24" s="443"/>
      <c r="K24" s="443"/>
      <c r="L24" s="443"/>
      <c r="M24" s="443"/>
      <c r="N24" s="443"/>
      <c r="P24" s="37"/>
      <c r="Q24" s="37"/>
      <c r="R24" s="37"/>
    </row>
    <row r="25" spans="2:18">
      <c r="B25" s="66"/>
      <c r="C25" s="443"/>
      <c r="D25" s="443"/>
      <c r="E25" s="443"/>
      <c r="F25" s="443"/>
      <c r="G25" s="443"/>
      <c r="H25" s="443"/>
      <c r="I25" s="443"/>
      <c r="J25" s="443"/>
      <c r="K25" s="443"/>
      <c r="L25" s="443"/>
      <c r="M25" s="443"/>
      <c r="N25" s="443"/>
    </row>
    <row r="26" spans="2:18">
      <c r="B26" s="66"/>
      <c r="C26" s="443"/>
      <c r="D26" s="443"/>
      <c r="E26" s="443"/>
      <c r="F26" s="443"/>
      <c r="G26" s="443"/>
      <c r="H26" s="443"/>
      <c r="I26" s="443"/>
      <c r="J26" s="443"/>
      <c r="K26" s="443"/>
      <c r="L26" s="443"/>
      <c r="M26" s="443"/>
      <c r="N26" s="443"/>
    </row>
    <row r="27" spans="2:18">
      <c r="B27" s="66"/>
      <c r="C27" s="443"/>
      <c r="D27" s="443"/>
      <c r="E27" s="443"/>
      <c r="F27" s="443"/>
      <c r="G27" s="443"/>
      <c r="H27" s="443"/>
      <c r="I27" s="443"/>
      <c r="J27" s="443"/>
      <c r="K27" s="443"/>
      <c r="L27" s="443"/>
      <c r="M27" s="443"/>
      <c r="N27" s="443"/>
    </row>
    <row r="28" spans="2:18" ht="18.75" customHeight="1">
      <c r="B28" s="66" t="s">
        <v>441</v>
      </c>
      <c r="C28" s="443" t="s">
        <v>442</v>
      </c>
      <c r="D28" s="443"/>
      <c r="E28" s="443"/>
      <c r="F28" s="443"/>
      <c r="G28" s="443"/>
      <c r="H28" s="443"/>
      <c r="I28" s="443"/>
      <c r="J28" s="443"/>
      <c r="K28" s="443"/>
      <c r="L28" s="443"/>
      <c r="M28" s="443"/>
      <c r="N28" s="443"/>
    </row>
    <row r="29" spans="2:18">
      <c r="B29" s="66"/>
      <c r="C29" s="443"/>
      <c r="D29" s="443"/>
      <c r="E29" s="443"/>
      <c r="F29" s="443"/>
      <c r="G29" s="443"/>
      <c r="H29" s="443"/>
      <c r="I29" s="443"/>
      <c r="J29" s="443"/>
      <c r="K29" s="443"/>
      <c r="L29" s="443"/>
      <c r="M29" s="443"/>
      <c r="N29" s="443"/>
    </row>
    <row r="30" spans="2:18">
      <c r="B30" s="61"/>
      <c r="C30" s="443"/>
      <c r="D30" s="443"/>
      <c r="E30" s="443"/>
      <c r="F30" s="443"/>
      <c r="G30" s="443"/>
      <c r="H30" s="443"/>
      <c r="I30" s="443"/>
      <c r="J30" s="443"/>
      <c r="K30" s="443"/>
      <c r="L30" s="443"/>
      <c r="M30" s="443"/>
      <c r="N30" s="443"/>
    </row>
    <row r="31" spans="2:18">
      <c r="B31" s="56"/>
      <c r="C31" s="56"/>
      <c r="D31" s="56"/>
      <c r="E31" s="56"/>
      <c r="F31" s="56"/>
      <c r="G31" s="56"/>
      <c r="H31" s="56"/>
      <c r="I31" s="56"/>
      <c r="J31" s="56"/>
      <c r="K31" s="56"/>
      <c r="L31" s="56"/>
      <c r="M31" s="449" t="s">
        <v>443</v>
      </c>
      <c r="N31" s="449"/>
    </row>
    <row r="32" spans="2:18">
      <c r="B32" s="56"/>
      <c r="C32" s="56"/>
      <c r="D32" s="56"/>
      <c r="E32" s="56"/>
      <c r="F32" s="56"/>
      <c r="G32" s="56"/>
      <c r="H32" s="56"/>
      <c r="I32" s="56"/>
      <c r="J32" s="56"/>
      <c r="K32" s="56"/>
      <c r="L32" s="56"/>
      <c r="M32" s="67"/>
      <c r="N32" s="67"/>
    </row>
    <row r="33" spans="2:17">
      <c r="B33" s="56"/>
      <c r="C33" s="56"/>
      <c r="D33" s="56"/>
      <c r="E33" s="56"/>
      <c r="F33" s="56"/>
      <c r="G33" s="56"/>
      <c r="H33" s="56"/>
      <c r="I33" s="56"/>
      <c r="J33" s="56"/>
      <c r="K33" s="56"/>
      <c r="L33" s="67"/>
      <c r="M33" s="67"/>
      <c r="N33" s="67"/>
    </row>
    <row r="34" spans="2:17">
      <c r="B34" s="56"/>
      <c r="C34" s="56"/>
      <c r="D34" s="56"/>
      <c r="E34" s="56"/>
      <c r="F34" s="56"/>
      <c r="G34" s="449" t="s">
        <v>444</v>
      </c>
      <c r="H34" s="449"/>
      <c r="I34" s="64" t="str">
        <f>'[2]1.入会申込書'!AP25</f>
        <v/>
      </c>
      <c r="J34" s="64" t="s">
        <v>445</v>
      </c>
      <c r="K34" s="64" t="str">
        <f>'[2]1.入会申込書'!AT25</f>
        <v/>
      </c>
      <c r="L34" s="64" t="s">
        <v>446</v>
      </c>
      <c r="M34" s="64" t="str">
        <f>'[2]1.入会申込書'!AX25</f>
        <v/>
      </c>
      <c r="N34" s="64" t="s">
        <v>447</v>
      </c>
    </row>
    <row r="35" spans="2:17" ht="13.5" customHeight="1">
      <c r="C35" s="61"/>
      <c r="D35" s="60"/>
      <c r="E35" s="60"/>
      <c r="F35" s="60"/>
      <c r="G35" s="68"/>
      <c r="H35" s="53"/>
      <c r="I35" s="69"/>
      <c r="J35" s="69"/>
      <c r="K35" s="69"/>
      <c r="L35" s="69"/>
      <c r="M35" s="69"/>
      <c r="N35" s="69"/>
      <c r="P35" s="61"/>
      <c r="Q35" s="61"/>
    </row>
    <row r="36" spans="2:17">
      <c r="C36" s="61"/>
      <c r="D36" s="61"/>
      <c r="E36" s="61"/>
      <c r="F36" s="61"/>
      <c r="G36" s="61"/>
      <c r="H36" s="61"/>
      <c r="I36" s="61"/>
      <c r="J36" s="61"/>
      <c r="K36" s="61"/>
      <c r="L36" s="61"/>
    </row>
    <row r="37" spans="2:17">
      <c r="C37" s="446" t="s">
        <v>448</v>
      </c>
      <c r="D37" s="446"/>
      <c r="E37" s="65"/>
      <c r="F37" s="65"/>
      <c r="G37" s="65"/>
      <c r="H37" s="61"/>
      <c r="I37" s="61"/>
      <c r="J37" s="61"/>
      <c r="K37" s="61"/>
      <c r="L37" s="61"/>
    </row>
    <row r="38" spans="2:17">
      <c r="C38" s="446"/>
      <c r="D38" s="446"/>
      <c r="E38" s="65"/>
      <c r="F38" s="65"/>
      <c r="G38" s="65"/>
      <c r="H38" s="61"/>
      <c r="I38" s="61"/>
      <c r="J38" s="61"/>
      <c r="K38" s="61"/>
      <c r="L38" s="61"/>
    </row>
    <row r="39" spans="2:17">
      <c r="C39" s="56"/>
      <c r="D39" s="56"/>
      <c r="E39" s="56"/>
      <c r="F39" s="56"/>
      <c r="G39" s="56"/>
      <c r="H39" s="61"/>
      <c r="I39" s="61"/>
      <c r="J39" s="61"/>
      <c r="K39" s="61"/>
      <c r="L39" s="61"/>
    </row>
    <row r="40" spans="2:17" ht="18" customHeight="1">
      <c r="C40" s="446" t="s">
        <v>449</v>
      </c>
      <c r="D40" s="446"/>
      <c r="E40" s="450" t="str">
        <f>'[2]1.入会申込書'!M39</f>
        <v>　</v>
      </c>
      <c r="F40" s="450"/>
      <c r="G40" s="450"/>
      <c r="H40" s="450"/>
      <c r="I40" s="450"/>
      <c r="J40" s="450"/>
      <c r="K40" s="450"/>
      <c r="L40" s="450"/>
      <c r="M40" s="450"/>
      <c r="N40" s="71"/>
    </row>
    <row r="41" spans="2:17" ht="18" customHeight="1">
      <c r="C41" s="446"/>
      <c r="D41" s="446"/>
      <c r="E41" s="450"/>
      <c r="F41" s="450"/>
      <c r="G41" s="450"/>
      <c r="H41" s="450"/>
      <c r="I41" s="450"/>
      <c r="J41" s="450"/>
      <c r="K41" s="450"/>
      <c r="L41" s="450"/>
      <c r="M41" s="450"/>
      <c r="N41" s="71"/>
    </row>
    <row r="42" spans="2:17">
      <c r="C42" s="65"/>
      <c r="D42" s="65"/>
      <c r="E42" s="65"/>
      <c r="F42" s="65"/>
      <c r="G42" s="65"/>
      <c r="H42" s="61"/>
      <c r="I42" s="61"/>
      <c r="J42" s="61"/>
      <c r="K42" s="61"/>
      <c r="L42" s="61"/>
    </row>
    <row r="43" spans="2:17" ht="14.1" customHeight="1">
      <c r="C43" s="446" t="s">
        <v>450</v>
      </c>
      <c r="D43" s="446"/>
      <c r="E43" s="450" t="str">
        <f>'[2]1.入会申込書'!M35</f>
        <v/>
      </c>
      <c r="F43" s="450"/>
      <c r="G43" s="450"/>
      <c r="H43" s="450"/>
      <c r="I43" s="450"/>
      <c r="J43" s="450"/>
      <c r="K43" s="450"/>
      <c r="L43" s="450"/>
      <c r="M43" s="450"/>
      <c r="N43" s="70"/>
    </row>
    <row r="44" spans="2:17" ht="14.1" customHeight="1">
      <c r="C44" s="446"/>
      <c r="D44" s="446"/>
      <c r="E44" s="450"/>
      <c r="F44" s="450"/>
      <c r="G44" s="450"/>
      <c r="H44" s="450"/>
      <c r="I44" s="450"/>
      <c r="J44" s="450"/>
      <c r="K44" s="450"/>
      <c r="L44" s="450"/>
      <c r="M44" s="450"/>
      <c r="N44" s="70"/>
    </row>
    <row r="45" spans="2:17">
      <c r="C45" s="65"/>
      <c r="D45" s="65"/>
      <c r="E45" s="65"/>
      <c r="F45" s="65"/>
      <c r="G45" s="65"/>
      <c r="H45" s="61"/>
      <c r="I45" s="61"/>
      <c r="J45" s="61"/>
      <c r="K45" s="61"/>
      <c r="L45" s="61"/>
    </row>
    <row r="46" spans="2:17" ht="13.5" customHeight="1">
      <c r="C46" s="446" t="s">
        <v>451</v>
      </c>
      <c r="D46" s="446"/>
      <c r="E46" s="447" t="str">
        <f>'[2]1.入会申込書'!M47</f>
        <v/>
      </c>
      <c r="F46" s="447"/>
      <c r="G46" s="447"/>
      <c r="H46" s="447"/>
      <c r="I46" s="447"/>
      <c r="J46" s="447"/>
      <c r="K46" s="448" t="s">
        <v>452</v>
      </c>
      <c r="L46" s="448"/>
      <c r="M46" s="448"/>
      <c r="N46" s="448"/>
    </row>
    <row r="47" spans="2:17" ht="13.5" customHeight="1">
      <c r="C47" s="446"/>
      <c r="D47" s="446"/>
      <c r="E47" s="447"/>
      <c r="F47" s="447"/>
      <c r="G47" s="447"/>
      <c r="H47" s="447"/>
      <c r="I47" s="447"/>
      <c r="J47" s="447"/>
      <c r="K47" s="448"/>
      <c r="L47" s="448"/>
      <c r="M47" s="448"/>
      <c r="N47" s="448"/>
    </row>
  </sheetData>
  <mergeCells count="16">
    <mergeCell ref="C46:D47"/>
    <mergeCell ref="E46:J47"/>
    <mergeCell ref="K46:N47"/>
    <mergeCell ref="M31:N31"/>
    <mergeCell ref="G34:H34"/>
    <mergeCell ref="C37:D38"/>
    <mergeCell ref="C40:D41"/>
    <mergeCell ref="E40:M41"/>
    <mergeCell ref="C43:D44"/>
    <mergeCell ref="E43:M44"/>
    <mergeCell ref="C28:N30"/>
    <mergeCell ref="B2:N2"/>
    <mergeCell ref="B10:N13"/>
    <mergeCell ref="A15:O15"/>
    <mergeCell ref="C17:N23"/>
    <mergeCell ref="C24:N27"/>
  </mergeCells>
  <phoneticPr fontId="32"/>
  <conditionalFormatting sqref="R9:R11">
    <cfRule type="cellIs" dxfId="0" priority="1" operator="between">
      <formula>43586</formula>
      <formula>43830</formula>
    </cfRule>
  </conditionalFormatting>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E3BD8-AA33-48CD-A7CE-71F743BB957B}">
  <sheetPr>
    <pageSetUpPr fitToPage="1"/>
  </sheetPr>
  <dimension ref="A1:BB96"/>
  <sheetViews>
    <sheetView workbookViewId="0">
      <selection sqref="A1:Y1"/>
    </sheetView>
  </sheetViews>
  <sheetFormatPr defaultColWidth="9" defaultRowHeight="13.5"/>
  <cols>
    <col min="1" max="25" width="2.625" style="37" customWidth="1"/>
    <col min="26" max="29" width="1.625" style="37" customWidth="1"/>
    <col min="30" max="67" width="2.625" style="37" customWidth="1"/>
    <col min="68" max="68" width="9" style="37" customWidth="1"/>
    <col min="69" max="16384" width="9" style="37"/>
  </cols>
  <sheetData>
    <row r="1" spans="1:54" ht="17.25" customHeight="1">
      <c r="A1" s="455" t="s">
        <v>362</v>
      </c>
      <c r="B1" s="455"/>
      <c r="C1" s="455"/>
      <c r="D1" s="455"/>
      <c r="E1" s="455"/>
      <c r="F1" s="455"/>
      <c r="G1" s="455"/>
      <c r="H1" s="455"/>
      <c r="I1" s="455"/>
      <c r="J1" s="455"/>
      <c r="K1" s="455"/>
      <c r="L1" s="455"/>
      <c r="M1" s="455"/>
      <c r="N1" s="455"/>
      <c r="O1" s="455"/>
      <c r="P1" s="455"/>
      <c r="Q1" s="455"/>
      <c r="R1" s="455"/>
      <c r="S1" s="455"/>
      <c r="T1" s="455"/>
      <c r="U1" s="455"/>
      <c r="V1" s="455"/>
      <c r="W1" s="455"/>
      <c r="X1" s="455"/>
      <c r="Y1" s="455"/>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7"/>
      <c r="AY1" s="457"/>
      <c r="AZ1" s="457"/>
      <c r="BA1" s="457"/>
      <c r="BB1" s="457"/>
    </row>
    <row r="2" spans="1:54" ht="17.25" customHeight="1">
      <c r="A2" s="458" t="s">
        <v>363</v>
      </c>
      <c r="B2" s="459"/>
      <c r="C2" s="459"/>
      <c r="D2" s="459"/>
      <c r="E2" s="459"/>
      <c r="F2" s="459"/>
      <c r="G2" s="459"/>
      <c r="H2" s="459"/>
      <c r="I2" s="459"/>
      <c r="J2" s="459"/>
      <c r="K2" s="459"/>
      <c r="L2" s="459"/>
      <c r="M2" s="459"/>
      <c r="N2" s="459"/>
      <c r="O2" s="459"/>
      <c r="P2" s="459"/>
      <c r="Q2" s="459"/>
      <c r="R2" s="459"/>
      <c r="S2" s="459"/>
      <c r="T2" s="459"/>
      <c r="U2" s="459"/>
      <c r="V2" s="459"/>
      <c r="W2" s="459"/>
      <c r="X2" s="459"/>
      <c r="Y2" s="459"/>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row>
    <row r="3" spans="1:54" ht="17.25" customHeigh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6"/>
      <c r="AA3" s="456"/>
      <c r="AB3" s="456"/>
      <c r="AC3" s="456"/>
      <c r="AD3" s="451" t="s">
        <v>364</v>
      </c>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row>
    <row r="4" spans="1:54" ht="17.25" customHeight="1">
      <c r="A4" s="459"/>
      <c r="B4" s="459"/>
      <c r="C4" s="459"/>
      <c r="D4" s="459"/>
      <c r="E4" s="459"/>
      <c r="F4" s="459"/>
      <c r="G4" s="459"/>
      <c r="H4" s="459"/>
      <c r="I4" s="459"/>
      <c r="J4" s="459"/>
      <c r="K4" s="459"/>
      <c r="L4" s="459"/>
      <c r="M4" s="459"/>
      <c r="N4" s="459"/>
      <c r="O4" s="459"/>
      <c r="P4" s="459"/>
      <c r="Q4" s="459"/>
      <c r="R4" s="459"/>
      <c r="S4" s="459"/>
      <c r="T4" s="459"/>
      <c r="U4" s="459"/>
      <c r="V4" s="459"/>
      <c r="W4" s="459"/>
      <c r="X4" s="459"/>
      <c r="Y4" s="459"/>
      <c r="Z4" s="456"/>
      <c r="AA4" s="456"/>
      <c r="AB4" s="456"/>
      <c r="AC4" s="456"/>
      <c r="AD4" s="451" t="s">
        <v>365</v>
      </c>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row>
    <row r="5" spans="1:54" ht="17.25" customHeight="1">
      <c r="A5" s="451" t="s">
        <v>366</v>
      </c>
      <c r="B5" s="451"/>
      <c r="C5" s="451"/>
      <c r="D5" s="451"/>
      <c r="E5" s="451"/>
      <c r="F5" s="451"/>
      <c r="G5" s="451"/>
      <c r="H5" s="451"/>
      <c r="I5" s="451"/>
      <c r="J5" s="451"/>
      <c r="K5" s="451"/>
      <c r="L5" s="451"/>
      <c r="M5" s="451"/>
      <c r="N5" s="451"/>
      <c r="O5" s="451"/>
      <c r="P5" s="451"/>
      <c r="Q5" s="451"/>
      <c r="R5" s="451"/>
      <c r="S5" s="451"/>
      <c r="T5" s="451"/>
      <c r="U5" s="451"/>
      <c r="V5" s="451"/>
      <c r="W5" s="451"/>
      <c r="X5" s="451"/>
      <c r="Y5" s="451"/>
      <c r="Z5" s="456"/>
      <c r="AA5" s="456"/>
      <c r="AB5" s="456"/>
      <c r="AC5" s="456"/>
      <c r="AD5" s="451" t="s">
        <v>367</v>
      </c>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row>
    <row r="6" spans="1:54" ht="6" customHeight="1">
      <c r="A6" s="451" t="s">
        <v>368</v>
      </c>
      <c r="B6" s="451"/>
      <c r="C6" s="451"/>
      <c r="D6" s="451"/>
      <c r="E6" s="451"/>
      <c r="F6" s="451"/>
      <c r="G6" s="451"/>
      <c r="H6" s="451"/>
      <c r="I6" s="451"/>
      <c r="J6" s="451"/>
      <c r="K6" s="451"/>
      <c r="L6" s="451"/>
      <c r="M6" s="451"/>
      <c r="N6" s="451"/>
      <c r="O6" s="451"/>
      <c r="P6" s="451"/>
      <c r="Q6" s="451"/>
      <c r="R6" s="451"/>
      <c r="S6" s="451"/>
      <c r="T6" s="451"/>
      <c r="U6" s="451"/>
      <c r="V6" s="451"/>
      <c r="W6" s="451"/>
      <c r="X6" s="451"/>
      <c r="Y6" s="451"/>
      <c r="Z6" s="456"/>
      <c r="AA6" s="456"/>
      <c r="AB6" s="456"/>
      <c r="AC6" s="456"/>
      <c r="AD6" s="451" t="s">
        <v>369</v>
      </c>
      <c r="AE6" s="451"/>
      <c r="AF6" s="451"/>
      <c r="AG6" s="451"/>
      <c r="AH6" s="451"/>
      <c r="AI6" s="451"/>
      <c r="AJ6" s="451"/>
      <c r="AK6" s="451"/>
      <c r="AL6" s="451"/>
      <c r="AM6" s="451"/>
      <c r="AN6" s="451"/>
      <c r="AO6" s="451"/>
      <c r="AP6" s="451"/>
      <c r="AQ6" s="451"/>
      <c r="AR6" s="451"/>
      <c r="AS6" s="451"/>
      <c r="AT6" s="451"/>
      <c r="AU6" s="451"/>
      <c r="AV6" s="451"/>
      <c r="AW6" s="451"/>
      <c r="AX6" s="451"/>
      <c r="AY6" s="451"/>
      <c r="AZ6" s="451"/>
      <c r="BA6" s="451"/>
      <c r="BB6" s="451"/>
    </row>
    <row r="7" spans="1:54" ht="6" customHeight="1">
      <c r="A7" s="452"/>
      <c r="B7" s="452"/>
      <c r="C7" s="452"/>
      <c r="D7" s="452"/>
      <c r="E7" s="452"/>
      <c r="F7" s="452"/>
      <c r="G7" s="452"/>
      <c r="H7" s="452"/>
      <c r="I7" s="452"/>
      <c r="J7" s="452"/>
      <c r="K7" s="452"/>
      <c r="L7" s="452"/>
      <c r="M7" s="452"/>
      <c r="N7" s="452"/>
      <c r="O7" s="452"/>
      <c r="P7" s="452"/>
      <c r="Q7" s="452"/>
      <c r="R7" s="452"/>
      <c r="S7" s="452"/>
      <c r="T7" s="452"/>
      <c r="U7" s="452"/>
      <c r="V7" s="452"/>
      <c r="W7" s="452"/>
      <c r="X7" s="452"/>
      <c r="Y7" s="452"/>
      <c r="Z7" s="456"/>
      <c r="AA7" s="456"/>
      <c r="AB7" s="456"/>
      <c r="AC7" s="456"/>
      <c r="AD7" s="451"/>
      <c r="AE7" s="451"/>
      <c r="AF7" s="451"/>
      <c r="AG7" s="451"/>
      <c r="AH7" s="451"/>
      <c r="AI7" s="451"/>
      <c r="AJ7" s="451"/>
      <c r="AK7" s="451"/>
      <c r="AL7" s="451"/>
      <c r="AM7" s="451"/>
      <c r="AN7" s="451"/>
      <c r="AO7" s="451"/>
      <c r="AP7" s="451"/>
      <c r="AQ7" s="451"/>
      <c r="AR7" s="451"/>
      <c r="AS7" s="451"/>
      <c r="AT7" s="451"/>
      <c r="AU7" s="451"/>
      <c r="AV7" s="451"/>
      <c r="AW7" s="451"/>
      <c r="AX7" s="451"/>
      <c r="AY7" s="451"/>
      <c r="AZ7" s="451"/>
      <c r="BA7" s="451"/>
      <c r="BB7" s="451"/>
    </row>
    <row r="8" spans="1:54" ht="6" customHeight="1">
      <c r="A8" s="452"/>
      <c r="B8" s="452"/>
      <c r="C8" s="452"/>
      <c r="D8" s="452"/>
      <c r="E8" s="452"/>
      <c r="F8" s="452"/>
      <c r="G8" s="452"/>
      <c r="H8" s="452"/>
      <c r="I8" s="452"/>
      <c r="J8" s="452"/>
      <c r="K8" s="452"/>
      <c r="L8" s="452"/>
      <c r="M8" s="452"/>
      <c r="N8" s="452"/>
      <c r="O8" s="452"/>
      <c r="P8" s="452"/>
      <c r="Q8" s="452"/>
      <c r="R8" s="452"/>
      <c r="S8" s="452"/>
      <c r="T8" s="452"/>
      <c r="U8" s="452"/>
      <c r="V8" s="452"/>
      <c r="W8" s="452"/>
      <c r="X8" s="452"/>
      <c r="Y8" s="452"/>
      <c r="Z8" s="456"/>
      <c r="AA8" s="456"/>
      <c r="AB8" s="456"/>
      <c r="AC8" s="456"/>
      <c r="AD8" s="451"/>
      <c r="AE8" s="451"/>
      <c r="AF8" s="451"/>
      <c r="AG8" s="451"/>
      <c r="AH8" s="451"/>
      <c r="AI8" s="451"/>
      <c r="AJ8" s="451"/>
      <c r="AK8" s="451"/>
      <c r="AL8" s="451"/>
      <c r="AM8" s="451"/>
      <c r="AN8" s="451"/>
      <c r="AO8" s="451"/>
      <c r="AP8" s="451"/>
      <c r="AQ8" s="451"/>
      <c r="AR8" s="451"/>
      <c r="AS8" s="451"/>
      <c r="AT8" s="451"/>
      <c r="AU8" s="451"/>
      <c r="AV8" s="451"/>
      <c r="AW8" s="451"/>
      <c r="AX8" s="451"/>
      <c r="AY8" s="451"/>
      <c r="AZ8" s="451"/>
      <c r="BA8" s="451"/>
      <c r="BB8" s="451"/>
    </row>
    <row r="9" spans="1:54" ht="6" customHeight="1">
      <c r="A9" s="451" t="s">
        <v>370</v>
      </c>
      <c r="B9" s="451"/>
      <c r="C9" s="451"/>
      <c r="D9" s="451"/>
      <c r="E9" s="451"/>
      <c r="F9" s="451"/>
      <c r="G9" s="451"/>
      <c r="H9" s="451"/>
      <c r="I9" s="451"/>
      <c r="J9" s="451"/>
      <c r="K9" s="451"/>
      <c r="L9" s="451"/>
      <c r="M9" s="451"/>
      <c r="N9" s="451"/>
      <c r="O9" s="451"/>
      <c r="P9" s="451"/>
      <c r="Q9" s="451"/>
      <c r="R9" s="451"/>
      <c r="S9" s="451"/>
      <c r="T9" s="451"/>
      <c r="U9" s="451"/>
      <c r="V9" s="451"/>
      <c r="W9" s="451"/>
      <c r="X9" s="451"/>
      <c r="Y9" s="451"/>
      <c r="Z9" s="456"/>
      <c r="AA9" s="456"/>
      <c r="AB9" s="456"/>
      <c r="AC9" s="456"/>
      <c r="AD9" s="451" t="s">
        <v>371</v>
      </c>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row>
    <row r="10" spans="1:54" ht="6" customHeight="1">
      <c r="A10" s="451"/>
      <c r="B10" s="451"/>
      <c r="C10" s="451"/>
      <c r="D10" s="451"/>
      <c r="E10" s="451"/>
      <c r="F10" s="451"/>
      <c r="G10" s="451"/>
      <c r="H10" s="451"/>
      <c r="I10" s="451"/>
      <c r="J10" s="451"/>
      <c r="K10" s="451"/>
      <c r="L10" s="451"/>
      <c r="M10" s="451"/>
      <c r="N10" s="451"/>
      <c r="O10" s="451"/>
      <c r="P10" s="451"/>
      <c r="Q10" s="451"/>
      <c r="R10" s="451"/>
      <c r="S10" s="451"/>
      <c r="T10" s="451"/>
      <c r="U10" s="451"/>
      <c r="V10" s="451"/>
      <c r="W10" s="451"/>
      <c r="X10" s="451"/>
      <c r="Y10" s="451"/>
      <c r="Z10" s="456"/>
      <c r="AA10" s="456"/>
      <c r="AB10" s="456"/>
      <c r="AC10" s="456"/>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row>
    <row r="11" spans="1:54" ht="6" customHeight="1">
      <c r="A11" s="451"/>
      <c r="B11" s="451"/>
      <c r="C11" s="451"/>
      <c r="D11" s="451"/>
      <c r="E11" s="451"/>
      <c r="F11" s="451"/>
      <c r="G11" s="451"/>
      <c r="H11" s="451"/>
      <c r="I11" s="451"/>
      <c r="J11" s="451"/>
      <c r="K11" s="451"/>
      <c r="L11" s="451"/>
      <c r="M11" s="451"/>
      <c r="N11" s="451"/>
      <c r="O11" s="451"/>
      <c r="P11" s="451"/>
      <c r="Q11" s="451"/>
      <c r="R11" s="451"/>
      <c r="S11" s="451"/>
      <c r="T11" s="451"/>
      <c r="U11" s="451"/>
      <c r="V11" s="451"/>
      <c r="W11" s="451"/>
      <c r="X11" s="451"/>
      <c r="Y11" s="451"/>
      <c r="Z11" s="456"/>
      <c r="AA11" s="456"/>
      <c r="AB11" s="456"/>
      <c r="AC11" s="456"/>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row>
    <row r="12" spans="1:54" ht="6" customHeight="1">
      <c r="A12" s="453" t="s">
        <v>372</v>
      </c>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6"/>
      <c r="AA12" s="456"/>
      <c r="AB12" s="456"/>
      <c r="AC12" s="456"/>
      <c r="AD12" s="451" t="s">
        <v>373</v>
      </c>
      <c r="AE12" s="451"/>
      <c r="AF12" s="451"/>
      <c r="AG12" s="451"/>
      <c r="AH12" s="451"/>
      <c r="AI12" s="451"/>
      <c r="AJ12" s="451"/>
      <c r="AK12" s="451"/>
      <c r="AL12" s="451"/>
      <c r="AM12" s="451"/>
      <c r="AN12" s="451"/>
      <c r="AO12" s="451"/>
      <c r="AP12" s="451"/>
      <c r="AQ12" s="451"/>
      <c r="AR12" s="451"/>
      <c r="AS12" s="451"/>
      <c r="AT12" s="451"/>
      <c r="AU12" s="451"/>
      <c r="AV12" s="451"/>
      <c r="AW12" s="451"/>
      <c r="AX12" s="451"/>
      <c r="AY12" s="451"/>
      <c r="AZ12" s="451"/>
      <c r="BA12" s="451"/>
      <c r="BB12" s="451"/>
    </row>
    <row r="13" spans="1:54" ht="6" customHeight="1">
      <c r="A13" s="454"/>
      <c r="B13" s="454"/>
      <c r="C13" s="454"/>
      <c r="D13" s="454"/>
      <c r="E13" s="454"/>
      <c r="F13" s="454"/>
      <c r="G13" s="454"/>
      <c r="H13" s="454"/>
      <c r="I13" s="454"/>
      <c r="J13" s="454"/>
      <c r="K13" s="454"/>
      <c r="L13" s="454"/>
      <c r="M13" s="454"/>
      <c r="N13" s="454"/>
      <c r="O13" s="454"/>
      <c r="P13" s="454"/>
      <c r="Q13" s="454"/>
      <c r="R13" s="454"/>
      <c r="S13" s="454"/>
      <c r="T13" s="454"/>
      <c r="U13" s="454"/>
      <c r="V13" s="454"/>
      <c r="W13" s="454"/>
      <c r="X13" s="454"/>
      <c r="Y13" s="454"/>
      <c r="Z13" s="456"/>
      <c r="AA13" s="456"/>
      <c r="AB13" s="456"/>
      <c r="AC13" s="456"/>
      <c r="AD13" s="451"/>
      <c r="AE13" s="451"/>
      <c r="AF13" s="451"/>
      <c r="AG13" s="451"/>
      <c r="AH13" s="451"/>
      <c r="AI13" s="451"/>
      <c r="AJ13" s="451"/>
      <c r="AK13" s="451"/>
      <c r="AL13" s="451"/>
      <c r="AM13" s="451"/>
      <c r="AN13" s="451"/>
      <c r="AO13" s="451"/>
      <c r="AP13" s="451"/>
      <c r="AQ13" s="451"/>
      <c r="AR13" s="451"/>
      <c r="AS13" s="451"/>
      <c r="AT13" s="451"/>
      <c r="AU13" s="451"/>
      <c r="AV13" s="451"/>
      <c r="AW13" s="451"/>
      <c r="AX13" s="451"/>
      <c r="AY13" s="451"/>
      <c r="AZ13" s="451"/>
      <c r="BA13" s="451"/>
      <c r="BB13" s="451"/>
    </row>
    <row r="14" spans="1:54" ht="6" customHeight="1">
      <c r="A14" s="454"/>
      <c r="B14" s="454"/>
      <c r="C14" s="454"/>
      <c r="D14" s="454"/>
      <c r="E14" s="454"/>
      <c r="F14" s="454"/>
      <c r="G14" s="454"/>
      <c r="H14" s="454"/>
      <c r="I14" s="454"/>
      <c r="J14" s="454"/>
      <c r="K14" s="454"/>
      <c r="L14" s="454"/>
      <c r="M14" s="454"/>
      <c r="N14" s="454"/>
      <c r="O14" s="454"/>
      <c r="P14" s="454"/>
      <c r="Q14" s="454"/>
      <c r="R14" s="454"/>
      <c r="S14" s="454"/>
      <c r="T14" s="454"/>
      <c r="U14" s="454"/>
      <c r="V14" s="454"/>
      <c r="W14" s="454"/>
      <c r="X14" s="454"/>
      <c r="Y14" s="454"/>
      <c r="Z14" s="456"/>
      <c r="AA14" s="456"/>
      <c r="AB14" s="456"/>
      <c r="AC14" s="456"/>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row>
    <row r="15" spans="1:54" ht="6" customHeight="1">
      <c r="A15" s="463" t="s">
        <v>374</v>
      </c>
      <c r="B15" s="465"/>
      <c r="C15" s="460" t="str">
        <f>'[2]1.入会申込書'!AP25</f>
        <v/>
      </c>
      <c r="D15" s="460"/>
      <c r="E15" s="453" t="s">
        <v>375</v>
      </c>
      <c r="F15" s="466" t="str">
        <f>'[2]1.入会申込書'!AT25</f>
        <v/>
      </c>
      <c r="G15" s="467"/>
      <c r="H15" s="453" t="s">
        <v>376</v>
      </c>
      <c r="I15" s="466" t="str">
        <f>'[2]1.入会申込書'!AX25</f>
        <v/>
      </c>
      <c r="J15" s="467"/>
      <c r="K15" s="453" t="s">
        <v>377</v>
      </c>
      <c r="L15" s="40"/>
      <c r="M15" s="40"/>
      <c r="N15" s="40"/>
      <c r="O15" s="40"/>
      <c r="P15" s="40"/>
      <c r="Q15" s="40"/>
      <c r="R15" s="40"/>
      <c r="S15" s="40"/>
      <c r="T15" s="40"/>
      <c r="U15" s="40"/>
      <c r="V15" s="40"/>
      <c r="W15" s="40"/>
      <c r="X15" s="40"/>
      <c r="Y15" s="40"/>
      <c r="Z15" s="456"/>
      <c r="AA15" s="456"/>
      <c r="AB15" s="456"/>
      <c r="AC15" s="456"/>
      <c r="AD15" s="451" t="s">
        <v>378</v>
      </c>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row>
    <row r="16" spans="1:54" ht="6" customHeight="1">
      <c r="A16" s="465"/>
      <c r="B16" s="465"/>
      <c r="C16" s="460"/>
      <c r="D16" s="460"/>
      <c r="E16" s="460"/>
      <c r="F16" s="467"/>
      <c r="G16" s="467"/>
      <c r="H16" s="460"/>
      <c r="I16" s="467"/>
      <c r="J16" s="467"/>
      <c r="K16" s="460"/>
      <c r="L16" s="39"/>
      <c r="M16" s="39"/>
      <c r="N16" s="39"/>
      <c r="O16" s="39"/>
      <c r="P16" s="39"/>
      <c r="Q16" s="39"/>
      <c r="R16" s="39"/>
      <c r="S16" s="39"/>
      <c r="T16" s="39"/>
      <c r="U16" s="39"/>
      <c r="V16" s="39"/>
      <c r="W16" s="39"/>
      <c r="X16" s="39"/>
      <c r="Y16" s="39"/>
      <c r="Z16" s="456"/>
      <c r="AA16" s="456"/>
      <c r="AB16" s="456"/>
      <c r="AC16" s="456"/>
      <c r="AD16" s="451"/>
      <c r="AE16" s="451"/>
      <c r="AF16" s="451"/>
      <c r="AG16" s="451"/>
      <c r="AH16" s="451"/>
      <c r="AI16" s="451"/>
      <c r="AJ16" s="451"/>
      <c r="AK16" s="451"/>
      <c r="AL16" s="451"/>
      <c r="AM16" s="451"/>
      <c r="AN16" s="451"/>
      <c r="AO16" s="451"/>
      <c r="AP16" s="451"/>
      <c r="AQ16" s="451"/>
      <c r="AR16" s="451"/>
      <c r="AS16" s="451"/>
      <c r="AT16" s="451"/>
      <c r="AU16" s="451"/>
      <c r="AV16" s="451"/>
      <c r="AW16" s="451"/>
      <c r="AX16" s="451"/>
      <c r="AY16" s="451"/>
      <c r="AZ16" s="451"/>
      <c r="BA16" s="451"/>
      <c r="BB16" s="451"/>
    </row>
    <row r="17" spans="1:54" ht="6" customHeight="1">
      <c r="A17" s="39"/>
      <c r="B17" s="39"/>
      <c r="C17" s="39"/>
      <c r="D17" s="39"/>
      <c r="E17" s="39"/>
      <c r="F17" s="39"/>
      <c r="G17" s="39"/>
      <c r="H17" s="39"/>
      <c r="I17" s="39"/>
      <c r="J17" s="39"/>
      <c r="K17" s="39"/>
      <c r="L17" s="39"/>
      <c r="M17" s="39"/>
      <c r="N17" s="39"/>
      <c r="O17" s="39"/>
      <c r="P17" s="39"/>
      <c r="Q17" s="39"/>
      <c r="R17" s="39"/>
      <c r="S17" s="39"/>
      <c r="T17" s="39"/>
      <c r="U17" s="39"/>
      <c r="V17" s="39"/>
      <c r="W17" s="39"/>
      <c r="X17" s="39"/>
      <c r="Y17" s="39"/>
      <c r="Z17" s="456"/>
      <c r="AA17" s="456"/>
      <c r="AB17" s="456"/>
      <c r="AC17" s="456"/>
      <c r="AD17" s="451"/>
      <c r="AE17" s="451"/>
      <c r="AF17" s="451"/>
      <c r="AG17" s="451"/>
      <c r="AH17" s="451"/>
      <c r="AI17" s="451"/>
      <c r="AJ17" s="451"/>
      <c r="AK17" s="451"/>
      <c r="AL17" s="451"/>
      <c r="AM17" s="451"/>
      <c r="AN17" s="451"/>
      <c r="AO17" s="451"/>
      <c r="AP17" s="451"/>
      <c r="AQ17" s="451"/>
      <c r="AR17" s="451"/>
      <c r="AS17" s="451"/>
      <c r="AT17" s="451"/>
      <c r="AU17" s="451"/>
      <c r="AV17" s="451"/>
      <c r="AW17" s="451"/>
      <c r="AX17" s="451"/>
      <c r="AY17" s="451"/>
      <c r="AZ17" s="451"/>
      <c r="BA17" s="451"/>
      <c r="BB17" s="451"/>
    </row>
    <row r="18" spans="1:54" ht="6" customHeight="1">
      <c r="A18" s="461" t="s">
        <v>379</v>
      </c>
      <c r="B18" s="461"/>
      <c r="C18" s="461"/>
      <c r="D18" s="461"/>
      <c r="E18" s="461"/>
      <c r="F18" s="38"/>
      <c r="G18" s="462" t="str">
        <f>'[2]1.入会申込書'!M27</f>
        <v/>
      </c>
      <c r="H18" s="462"/>
      <c r="I18" s="462"/>
      <c r="J18" s="462"/>
      <c r="K18" s="462"/>
      <c r="L18" s="462"/>
      <c r="M18" s="463" t="s">
        <v>380</v>
      </c>
      <c r="N18" s="464" t="str">
        <f>'[2]1.入会申込書'!AI27</f>
        <v/>
      </c>
      <c r="O18" s="462"/>
      <c r="P18" s="463" t="s">
        <v>381</v>
      </c>
      <c r="Q18" s="464" t="str">
        <f>'[2]1.入会申込書'!AP27</f>
        <v/>
      </c>
      <c r="R18" s="462"/>
      <c r="S18" s="462"/>
      <c r="T18" s="462"/>
      <c r="U18" s="462"/>
      <c r="V18" s="462"/>
      <c r="W18" s="462"/>
      <c r="X18" s="463" t="s">
        <v>382</v>
      </c>
      <c r="Y18" s="463"/>
      <c r="Z18" s="456"/>
      <c r="AA18" s="456"/>
      <c r="AB18" s="456"/>
      <c r="AC18" s="456"/>
      <c r="AD18" s="451" t="s">
        <v>383</v>
      </c>
      <c r="AE18" s="451"/>
      <c r="AF18" s="451"/>
      <c r="AG18" s="451"/>
      <c r="AH18" s="451"/>
      <c r="AI18" s="451"/>
      <c r="AJ18" s="451"/>
      <c r="AK18" s="451"/>
      <c r="AL18" s="451"/>
      <c r="AM18" s="451"/>
      <c r="AN18" s="451"/>
      <c r="AO18" s="451"/>
      <c r="AP18" s="451"/>
      <c r="AQ18" s="451"/>
      <c r="AR18" s="451"/>
      <c r="AS18" s="451"/>
      <c r="AT18" s="451"/>
      <c r="AU18" s="451"/>
      <c r="AV18" s="451"/>
      <c r="AW18" s="451"/>
      <c r="AX18" s="451"/>
      <c r="AY18" s="451"/>
      <c r="AZ18" s="451"/>
      <c r="BA18" s="451"/>
      <c r="BB18" s="451"/>
    </row>
    <row r="19" spans="1:54" ht="6" customHeight="1">
      <c r="A19" s="461"/>
      <c r="B19" s="461"/>
      <c r="C19" s="461"/>
      <c r="D19" s="461"/>
      <c r="E19" s="461"/>
      <c r="F19" s="38"/>
      <c r="G19" s="462"/>
      <c r="H19" s="462"/>
      <c r="I19" s="462"/>
      <c r="J19" s="462"/>
      <c r="K19" s="462"/>
      <c r="L19" s="462"/>
      <c r="M19" s="463"/>
      <c r="N19" s="462"/>
      <c r="O19" s="462"/>
      <c r="P19" s="463"/>
      <c r="Q19" s="462"/>
      <c r="R19" s="462"/>
      <c r="S19" s="462"/>
      <c r="T19" s="462"/>
      <c r="U19" s="462"/>
      <c r="V19" s="462"/>
      <c r="W19" s="462"/>
      <c r="X19" s="463"/>
      <c r="Y19" s="463"/>
      <c r="Z19" s="456"/>
      <c r="AA19" s="456"/>
      <c r="AB19" s="456"/>
      <c r="AC19" s="456"/>
      <c r="AD19" s="451"/>
      <c r="AE19" s="451"/>
      <c r="AF19" s="451"/>
      <c r="AG19" s="451"/>
      <c r="AH19" s="451"/>
      <c r="AI19" s="451"/>
      <c r="AJ19" s="451"/>
      <c r="AK19" s="451"/>
      <c r="AL19" s="451"/>
      <c r="AM19" s="451"/>
      <c r="AN19" s="451"/>
      <c r="AO19" s="451"/>
      <c r="AP19" s="451"/>
      <c r="AQ19" s="451"/>
      <c r="AR19" s="451"/>
      <c r="AS19" s="451"/>
      <c r="AT19" s="451"/>
      <c r="AU19" s="451"/>
      <c r="AV19" s="451"/>
      <c r="AW19" s="451"/>
      <c r="AX19" s="451"/>
      <c r="AY19" s="451"/>
      <c r="AZ19" s="451"/>
      <c r="BA19" s="451"/>
      <c r="BB19" s="451"/>
    </row>
    <row r="20" spans="1:54" ht="6" customHeight="1">
      <c r="A20" s="461"/>
      <c r="B20" s="461"/>
      <c r="C20" s="461"/>
      <c r="D20" s="461"/>
      <c r="E20" s="461"/>
      <c r="F20" s="38"/>
      <c r="G20" s="462"/>
      <c r="H20" s="462"/>
      <c r="I20" s="462"/>
      <c r="J20" s="462"/>
      <c r="K20" s="462"/>
      <c r="L20" s="462"/>
      <c r="M20" s="463"/>
      <c r="N20" s="462"/>
      <c r="O20" s="462"/>
      <c r="P20" s="463"/>
      <c r="Q20" s="462"/>
      <c r="R20" s="462"/>
      <c r="S20" s="462"/>
      <c r="T20" s="462"/>
      <c r="U20" s="462"/>
      <c r="V20" s="462"/>
      <c r="W20" s="462"/>
      <c r="X20" s="463"/>
      <c r="Y20" s="463"/>
      <c r="Z20" s="456"/>
      <c r="AA20" s="456"/>
      <c r="AB20" s="456"/>
      <c r="AC20" s="456"/>
      <c r="AD20" s="451"/>
      <c r="AE20" s="451"/>
      <c r="AF20" s="451"/>
      <c r="AG20" s="451"/>
      <c r="AH20" s="451"/>
      <c r="AI20" s="451"/>
      <c r="AJ20" s="451"/>
      <c r="AK20" s="451"/>
      <c r="AL20" s="451"/>
      <c r="AM20" s="451"/>
      <c r="AN20" s="451"/>
      <c r="AO20" s="451"/>
      <c r="AP20" s="451"/>
      <c r="AQ20" s="451"/>
      <c r="AR20" s="451"/>
      <c r="AS20" s="451"/>
      <c r="AT20" s="451"/>
      <c r="AU20" s="451"/>
      <c r="AV20" s="451"/>
      <c r="AW20" s="451"/>
      <c r="AX20" s="451"/>
      <c r="AY20" s="451"/>
      <c r="AZ20" s="451"/>
      <c r="BA20" s="451"/>
      <c r="BB20" s="451"/>
    </row>
    <row r="21" spans="1:54" ht="6" customHeight="1">
      <c r="A21" s="463"/>
      <c r="B21" s="463"/>
      <c r="C21" s="463"/>
      <c r="D21" s="463"/>
      <c r="E21" s="463"/>
      <c r="F21" s="38"/>
      <c r="G21" s="463"/>
      <c r="H21" s="463"/>
      <c r="I21" s="463"/>
      <c r="J21" s="463"/>
      <c r="K21" s="463"/>
      <c r="L21" s="463"/>
      <c r="M21" s="463"/>
      <c r="N21" s="463"/>
      <c r="O21" s="463"/>
      <c r="P21" s="463"/>
      <c r="Q21" s="463"/>
      <c r="R21" s="463"/>
      <c r="S21" s="463"/>
      <c r="T21" s="463"/>
      <c r="U21" s="463"/>
      <c r="V21" s="463"/>
      <c r="W21" s="463"/>
      <c r="X21" s="463"/>
      <c r="Y21" s="463"/>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6"/>
      <c r="AY21" s="456"/>
      <c r="AZ21" s="456"/>
      <c r="BA21" s="456"/>
      <c r="BB21" s="456"/>
    </row>
    <row r="22" spans="1:54" ht="6" customHeight="1">
      <c r="A22" s="463"/>
      <c r="B22" s="463"/>
      <c r="C22" s="463"/>
      <c r="D22" s="463"/>
      <c r="E22" s="463"/>
      <c r="F22" s="38"/>
      <c r="G22" s="463"/>
      <c r="H22" s="463"/>
      <c r="I22" s="463"/>
      <c r="J22" s="463"/>
      <c r="K22" s="463"/>
      <c r="L22" s="463"/>
      <c r="M22" s="463"/>
      <c r="N22" s="463"/>
      <c r="O22" s="463"/>
      <c r="P22" s="463"/>
      <c r="Q22" s="463"/>
      <c r="R22" s="463"/>
      <c r="S22" s="463"/>
      <c r="T22" s="463"/>
      <c r="U22" s="463"/>
      <c r="V22" s="463"/>
      <c r="W22" s="463"/>
      <c r="X22" s="463"/>
      <c r="Y22" s="463"/>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56"/>
      <c r="AX22" s="456"/>
      <c r="AY22" s="456"/>
      <c r="AZ22" s="456"/>
      <c r="BA22" s="456"/>
      <c r="BB22" s="456"/>
    </row>
    <row r="23" spans="1:54" ht="6" customHeight="1">
      <c r="A23" s="463"/>
      <c r="B23" s="463"/>
      <c r="C23" s="463"/>
      <c r="D23" s="463"/>
      <c r="E23" s="463"/>
      <c r="F23" s="38"/>
      <c r="G23" s="463"/>
      <c r="H23" s="463"/>
      <c r="I23" s="463"/>
      <c r="J23" s="463"/>
      <c r="K23" s="463"/>
      <c r="L23" s="463"/>
      <c r="M23" s="463"/>
      <c r="N23" s="463"/>
      <c r="O23" s="463"/>
      <c r="P23" s="463"/>
      <c r="Q23" s="463"/>
      <c r="R23" s="463"/>
      <c r="S23" s="463"/>
      <c r="T23" s="463"/>
      <c r="U23" s="463"/>
      <c r="V23" s="463"/>
      <c r="W23" s="463"/>
      <c r="X23" s="463"/>
      <c r="Y23" s="463"/>
      <c r="Z23" s="456"/>
      <c r="AA23" s="456"/>
      <c r="AB23" s="456"/>
      <c r="AC23" s="456"/>
      <c r="AD23" s="456"/>
      <c r="AE23" s="456"/>
      <c r="AF23" s="456"/>
      <c r="AG23" s="456"/>
      <c r="AH23" s="456"/>
      <c r="AI23" s="456"/>
      <c r="AJ23" s="456"/>
      <c r="AK23" s="456"/>
      <c r="AL23" s="456"/>
      <c r="AM23" s="456"/>
      <c r="AN23" s="456"/>
      <c r="AO23" s="456"/>
      <c r="AP23" s="456"/>
      <c r="AQ23" s="456"/>
      <c r="AR23" s="456"/>
      <c r="AS23" s="456"/>
      <c r="AT23" s="456"/>
      <c r="AU23" s="456"/>
      <c r="AV23" s="456"/>
      <c r="AW23" s="456"/>
      <c r="AX23" s="456"/>
      <c r="AY23" s="456"/>
      <c r="AZ23" s="456"/>
      <c r="BA23" s="456"/>
      <c r="BB23" s="456"/>
    </row>
    <row r="24" spans="1:54" ht="6" customHeight="1">
      <c r="A24" s="468" t="s">
        <v>384</v>
      </c>
      <c r="B24" s="468"/>
      <c r="C24" s="468"/>
      <c r="D24" s="468"/>
      <c r="E24" s="468"/>
      <c r="G24" s="469" t="s">
        <v>97</v>
      </c>
      <c r="H24" s="470" t="str">
        <f>'[2]1.入会申込書'!O38</f>
        <v/>
      </c>
      <c r="I24" s="470"/>
      <c r="J24" s="469" t="s">
        <v>98</v>
      </c>
      <c r="K24" s="470" t="str">
        <f>'[2]1.入会申込書'!S38</f>
        <v/>
      </c>
      <c r="L24" s="470"/>
      <c r="M24" s="470"/>
      <c r="N24" s="42"/>
      <c r="P24" s="43"/>
      <c r="Q24" s="43"/>
      <c r="R24" s="43"/>
      <c r="S24" s="43"/>
      <c r="T24" s="43"/>
      <c r="U24" s="43"/>
      <c r="V24" s="43"/>
      <c r="W24" s="43"/>
      <c r="X24" s="43"/>
      <c r="Y24" s="43"/>
      <c r="Z24" s="456"/>
      <c r="AA24" s="456"/>
      <c r="AB24" s="456"/>
      <c r="AC24" s="456"/>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row>
    <row r="25" spans="1:54" ht="6" customHeight="1">
      <c r="A25" s="468"/>
      <c r="B25" s="468"/>
      <c r="C25" s="468"/>
      <c r="D25" s="468"/>
      <c r="E25" s="468"/>
      <c r="G25" s="469"/>
      <c r="H25" s="470"/>
      <c r="I25" s="470"/>
      <c r="J25" s="469"/>
      <c r="K25" s="470"/>
      <c r="L25" s="470"/>
      <c r="M25" s="470"/>
      <c r="N25" s="42"/>
      <c r="P25" s="44"/>
      <c r="Q25" s="44"/>
      <c r="R25" s="44"/>
      <c r="S25" s="44"/>
      <c r="T25" s="44"/>
      <c r="U25" s="44"/>
      <c r="V25" s="44"/>
      <c r="W25" s="44"/>
      <c r="X25" s="44"/>
      <c r="Y25" s="44"/>
      <c r="Z25" s="456"/>
      <c r="AA25" s="456"/>
      <c r="AB25" s="456"/>
      <c r="AC25" s="456"/>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row>
    <row r="26" spans="1:54" ht="6" customHeight="1">
      <c r="A26" s="468"/>
      <c r="B26" s="468"/>
      <c r="C26" s="468"/>
      <c r="D26" s="468"/>
      <c r="E26" s="468"/>
      <c r="G26" s="472" t="str">
        <f>'[2]1.入会申込書'!M39</f>
        <v>　</v>
      </c>
      <c r="H26" s="472"/>
      <c r="I26" s="472"/>
      <c r="J26" s="472"/>
      <c r="K26" s="472"/>
      <c r="L26" s="472"/>
      <c r="M26" s="472"/>
      <c r="N26" s="472"/>
      <c r="O26" s="472"/>
      <c r="P26" s="472"/>
      <c r="Q26" s="472"/>
      <c r="R26" s="472"/>
      <c r="S26" s="472"/>
      <c r="T26" s="472"/>
      <c r="U26" s="472"/>
      <c r="V26" s="472"/>
      <c r="W26" s="472"/>
      <c r="X26" s="472"/>
      <c r="Y26" s="472"/>
      <c r="Z26" s="456"/>
      <c r="AA26" s="456"/>
      <c r="AB26" s="456"/>
      <c r="AC26" s="456"/>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row>
    <row r="27" spans="1:54" ht="6" customHeight="1">
      <c r="A27" s="468"/>
      <c r="B27" s="468"/>
      <c r="C27" s="468"/>
      <c r="D27" s="468"/>
      <c r="E27" s="468"/>
      <c r="F27" s="45"/>
      <c r="G27" s="472"/>
      <c r="H27" s="472"/>
      <c r="I27" s="472"/>
      <c r="J27" s="472"/>
      <c r="K27" s="472"/>
      <c r="L27" s="472"/>
      <c r="M27" s="472"/>
      <c r="N27" s="472"/>
      <c r="O27" s="472"/>
      <c r="P27" s="472"/>
      <c r="Q27" s="472"/>
      <c r="R27" s="472"/>
      <c r="S27" s="472"/>
      <c r="T27" s="472"/>
      <c r="U27" s="472"/>
      <c r="V27" s="472"/>
      <c r="W27" s="472"/>
      <c r="X27" s="472"/>
      <c r="Y27" s="472"/>
      <c r="Z27" s="456"/>
      <c r="AA27" s="456"/>
      <c r="AB27" s="456"/>
      <c r="AC27" s="456"/>
      <c r="AD27" s="473" t="s">
        <v>385</v>
      </c>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c r="BB27" s="473"/>
    </row>
    <row r="28" spans="1:54" ht="6" customHeight="1">
      <c r="A28" s="468"/>
      <c r="B28" s="468"/>
      <c r="C28" s="468"/>
      <c r="D28" s="468"/>
      <c r="E28" s="468"/>
      <c r="F28" s="45"/>
      <c r="G28" s="472"/>
      <c r="H28" s="472"/>
      <c r="I28" s="472"/>
      <c r="J28" s="472"/>
      <c r="K28" s="472"/>
      <c r="L28" s="472"/>
      <c r="M28" s="472"/>
      <c r="N28" s="472"/>
      <c r="O28" s="472"/>
      <c r="P28" s="472"/>
      <c r="Q28" s="472"/>
      <c r="R28" s="472"/>
      <c r="S28" s="472"/>
      <c r="T28" s="472"/>
      <c r="U28" s="472"/>
      <c r="V28" s="472"/>
      <c r="W28" s="472"/>
      <c r="X28" s="472"/>
      <c r="Y28" s="472"/>
      <c r="Z28" s="456"/>
      <c r="AA28" s="456"/>
      <c r="AB28" s="456"/>
      <c r="AC28" s="456"/>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c r="BB28" s="473"/>
    </row>
    <row r="29" spans="1:54" ht="6" customHeight="1">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456"/>
      <c r="AA29" s="456"/>
      <c r="AB29" s="456"/>
      <c r="AC29" s="456"/>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row>
    <row r="30" spans="1:54" ht="6" customHeight="1">
      <c r="A30" s="461" t="s">
        <v>386</v>
      </c>
      <c r="B30" s="461"/>
      <c r="C30" s="461"/>
      <c r="D30" s="461"/>
      <c r="E30" s="461"/>
      <c r="G30" s="474" t="str">
        <f>'[2]1.入会申込書'!M35</f>
        <v/>
      </c>
      <c r="H30" s="474"/>
      <c r="I30" s="474"/>
      <c r="J30" s="474"/>
      <c r="K30" s="474"/>
      <c r="L30" s="474"/>
      <c r="M30" s="474"/>
      <c r="N30" s="474"/>
      <c r="O30" s="474"/>
      <c r="P30" s="474"/>
      <c r="Q30" s="474"/>
      <c r="R30" s="474"/>
      <c r="S30" s="474"/>
      <c r="T30" s="474"/>
      <c r="U30" s="474"/>
      <c r="V30" s="474"/>
      <c r="W30" s="474"/>
      <c r="X30" s="474"/>
      <c r="Y30" s="474"/>
      <c r="Z30" s="456"/>
      <c r="AA30" s="456"/>
      <c r="AB30" s="456"/>
      <c r="AC30" s="456"/>
      <c r="AD30" s="463" t="str">
        <f>A15</f>
        <v>令和</v>
      </c>
      <c r="AE30" s="465"/>
      <c r="AF30" s="460" t="str">
        <f>'[2]1.入会申込書'!AP25</f>
        <v/>
      </c>
      <c r="AG30" s="460"/>
      <c r="AH30" s="453" t="s">
        <v>375</v>
      </c>
      <c r="AI30" s="466" t="str">
        <f>'[2]1.入会申込書'!AT25</f>
        <v/>
      </c>
      <c r="AJ30" s="467"/>
      <c r="AK30" s="453" t="s">
        <v>376</v>
      </c>
      <c r="AL30" s="466" t="str">
        <f>'[2]1.入会申込書'!AX25</f>
        <v/>
      </c>
      <c r="AM30" s="467"/>
      <c r="AN30" s="453" t="s">
        <v>377</v>
      </c>
      <c r="AO30" s="38"/>
      <c r="AP30" s="38"/>
      <c r="AQ30" s="38"/>
      <c r="AR30" s="38"/>
      <c r="AS30" s="38"/>
      <c r="AT30" s="38"/>
      <c r="AU30" s="38"/>
      <c r="AV30" s="38"/>
      <c r="AW30" s="38"/>
      <c r="AX30" s="38"/>
      <c r="AY30" s="38"/>
      <c r="AZ30" s="38"/>
      <c r="BA30" s="38"/>
      <c r="BB30" s="38"/>
    </row>
    <row r="31" spans="1:54" ht="6" customHeight="1">
      <c r="A31" s="461"/>
      <c r="B31" s="461"/>
      <c r="C31" s="461"/>
      <c r="D31" s="461"/>
      <c r="E31" s="461"/>
      <c r="F31" s="46"/>
      <c r="G31" s="474"/>
      <c r="H31" s="474"/>
      <c r="I31" s="474"/>
      <c r="J31" s="474"/>
      <c r="K31" s="474"/>
      <c r="L31" s="474"/>
      <c r="M31" s="474"/>
      <c r="N31" s="474"/>
      <c r="O31" s="474"/>
      <c r="P31" s="474"/>
      <c r="Q31" s="474"/>
      <c r="R31" s="474"/>
      <c r="S31" s="474"/>
      <c r="T31" s="474"/>
      <c r="U31" s="474"/>
      <c r="V31" s="474"/>
      <c r="W31" s="474"/>
      <c r="X31" s="474"/>
      <c r="Y31" s="474"/>
      <c r="Z31" s="456"/>
      <c r="AA31" s="456"/>
      <c r="AB31" s="456"/>
      <c r="AC31" s="456"/>
      <c r="AD31" s="465"/>
      <c r="AE31" s="465"/>
      <c r="AF31" s="460"/>
      <c r="AG31" s="460"/>
      <c r="AH31" s="460"/>
      <c r="AI31" s="467"/>
      <c r="AJ31" s="467"/>
      <c r="AK31" s="460"/>
      <c r="AL31" s="467"/>
      <c r="AM31" s="467"/>
      <c r="AN31" s="460"/>
      <c r="AO31" s="38"/>
      <c r="AP31" s="38"/>
      <c r="AQ31" s="38"/>
      <c r="AR31" s="38"/>
      <c r="AS31" s="38"/>
      <c r="AT31" s="38"/>
      <c r="AU31" s="38"/>
      <c r="AV31" s="38"/>
      <c r="AW31" s="38"/>
      <c r="AX31" s="38"/>
      <c r="AY31" s="38"/>
      <c r="AZ31" s="38"/>
      <c r="BA31" s="38"/>
      <c r="BB31" s="38"/>
    </row>
    <row r="32" spans="1:54" ht="6" customHeight="1">
      <c r="A32" s="461"/>
      <c r="B32" s="461"/>
      <c r="C32" s="461"/>
      <c r="D32" s="461"/>
      <c r="E32" s="461"/>
      <c r="F32" s="46"/>
      <c r="G32" s="474"/>
      <c r="H32" s="474"/>
      <c r="I32" s="474"/>
      <c r="J32" s="474"/>
      <c r="K32" s="474"/>
      <c r="L32" s="474"/>
      <c r="M32" s="474"/>
      <c r="N32" s="474"/>
      <c r="O32" s="474"/>
      <c r="P32" s="474"/>
      <c r="Q32" s="474"/>
      <c r="R32" s="474"/>
      <c r="S32" s="474"/>
      <c r="T32" s="474"/>
      <c r="U32" s="474"/>
      <c r="V32" s="474"/>
      <c r="W32" s="474"/>
      <c r="X32" s="474"/>
      <c r="Y32" s="474"/>
      <c r="Z32" s="456"/>
      <c r="AA32" s="456"/>
      <c r="AB32" s="456"/>
      <c r="AC32" s="456"/>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row>
    <row r="33" spans="1:54" ht="6" customHeight="1">
      <c r="A33" s="461"/>
      <c r="B33" s="461"/>
      <c r="C33" s="461"/>
      <c r="D33" s="461"/>
      <c r="E33" s="461"/>
      <c r="F33"/>
      <c r="G33" s="474"/>
      <c r="H33" s="474"/>
      <c r="I33" s="474"/>
      <c r="J33" s="474"/>
      <c r="K33" s="474"/>
      <c r="L33" s="474"/>
      <c r="M33" s="474"/>
      <c r="N33" s="474"/>
      <c r="O33" s="474"/>
      <c r="P33" s="474"/>
      <c r="Q33" s="474"/>
      <c r="R33" s="474"/>
      <c r="S33" s="474"/>
      <c r="T33" s="474"/>
      <c r="U33" s="474"/>
      <c r="V33" s="474"/>
      <c r="W33" s="474"/>
      <c r="X33" s="474"/>
      <c r="Y33" s="474"/>
      <c r="Z33" s="456"/>
      <c r="AA33" s="456"/>
      <c r="AB33" s="456"/>
      <c r="AC33" s="456"/>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row>
    <row r="34" spans="1:54" ht="6" customHeight="1">
      <c r="A34" s="461"/>
      <c r="B34" s="461"/>
      <c r="C34" s="461"/>
      <c r="D34" s="461"/>
      <c r="E34" s="461"/>
      <c r="F34"/>
      <c r="G34" s="474"/>
      <c r="H34" s="474"/>
      <c r="I34" s="474"/>
      <c r="J34" s="474"/>
      <c r="K34" s="474"/>
      <c r="L34" s="474"/>
      <c r="M34" s="474"/>
      <c r="N34" s="474"/>
      <c r="O34" s="474"/>
      <c r="P34" s="474"/>
      <c r="Q34" s="474"/>
      <c r="R34" s="474"/>
      <c r="S34" s="474"/>
      <c r="T34" s="474"/>
      <c r="U34" s="474"/>
      <c r="V34" s="474"/>
      <c r="W34" s="474"/>
      <c r="X34" s="474"/>
      <c r="Y34" s="474"/>
      <c r="Z34" s="456"/>
      <c r="AA34" s="456"/>
      <c r="AB34" s="456"/>
      <c r="AC34" s="456"/>
      <c r="AD34" s="451"/>
      <c r="AE34" s="451"/>
      <c r="AF34" s="451"/>
      <c r="AG34" s="451"/>
      <c r="AH34" s="451"/>
      <c r="AI34" s="451"/>
      <c r="AJ34" s="451"/>
      <c r="AK34" s="451"/>
      <c r="AL34" s="451"/>
      <c r="AM34" s="451"/>
      <c r="AN34" s="451"/>
      <c r="AO34" s="451"/>
      <c r="AP34" s="451"/>
      <c r="AQ34" s="451"/>
      <c r="AR34" s="451"/>
      <c r="AS34" s="451"/>
      <c r="AT34" s="451"/>
      <c r="AU34" s="451"/>
      <c r="AV34" s="451"/>
      <c r="AW34" s="451"/>
      <c r="AX34" s="451"/>
      <c r="AY34" s="451"/>
      <c r="AZ34" s="451"/>
      <c r="BA34" s="451"/>
      <c r="BB34" s="451"/>
    </row>
    <row r="35" spans="1:54" ht="6" customHeight="1">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456"/>
      <c r="AA35" s="456"/>
      <c r="AB35" s="456"/>
      <c r="AC35" s="456"/>
      <c r="AD35" s="451"/>
      <c r="AE35" s="451"/>
      <c r="AF35" s="451"/>
      <c r="AG35" s="451"/>
      <c r="AH35" s="451"/>
      <c r="AI35" s="451"/>
      <c r="AJ35" s="451"/>
      <c r="AK35" s="451"/>
      <c r="AL35" s="451"/>
      <c r="AM35" s="451"/>
      <c r="AN35" s="451"/>
      <c r="AO35" s="451"/>
      <c r="AP35" s="451"/>
      <c r="AQ35" s="451"/>
      <c r="AR35" s="451"/>
      <c r="AS35" s="451"/>
      <c r="AT35" s="451"/>
      <c r="AU35" s="451"/>
      <c r="AV35" s="451"/>
      <c r="AW35" s="451"/>
      <c r="AX35" s="451"/>
      <c r="AY35" s="451"/>
      <c r="AZ35" s="451"/>
      <c r="BA35" s="451"/>
      <c r="BB35" s="451"/>
    </row>
    <row r="36" spans="1:54" ht="6" customHeight="1">
      <c r="A36" s="461" t="s">
        <v>387</v>
      </c>
      <c r="B36" s="461"/>
      <c r="C36" s="461"/>
      <c r="D36" s="461"/>
      <c r="E36" s="461"/>
      <c r="G36" s="474" t="str">
        <f>'[2]1.入会申込書'!M47</f>
        <v/>
      </c>
      <c r="H36" s="474"/>
      <c r="I36" s="474"/>
      <c r="J36" s="474"/>
      <c r="K36" s="474"/>
      <c r="L36" s="474"/>
      <c r="M36" s="474"/>
      <c r="N36" s="474"/>
      <c r="O36" s="474"/>
      <c r="P36" s="474"/>
      <c r="Q36" s="474"/>
      <c r="R36" s="474"/>
      <c r="S36" s="474"/>
      <c r="T36" s="474"/>
      <c r="U36" s="474"/>
      <c r="V36" s="474"/>
      <c r="W36" s="474"/>
      <c r="X36" s="474"/>
      <c r="Y36" s="474"/>
      <c r="Z36" s="456"/>
      <c r="AA36" s="456"/>
      <c r="AB36" s="456"/>
      <c r="AC36" s="456"/>
      <c r="AD36" s="475" t="s">
        <v>388</v>
      </c>
      <c r="AE36" s="463"/>
      <c r="AF36" s="463"/>
      <c r="AG36" s="463"/>
      <c r="AH36" s="463"/>
      <c r="AI36" s="476" t="s">
        <v>389</v>
      </c>
      <c r="AJ36" s="452"/>
      <c r="AK36" s="452"/>
      <c r="AL36" s="452"/>
      <c r="AM36" s="477"/>
      <c r="AN36" s="477"/>
      <c r="AO36" s="477"/>
      <c r="AP36" s="477"/>
      <c r="AQ36" s="477"/>
      <c r="AR36" s="477"/>
      <c r="AS36" s="477"/>
      <c r="AT36" s="477"/>
      <c r="AU36" s="477"/>
      <c r="AV36" s="477"/>
      <c r="AW36" s="477"/>
      <c r="AX36" s="477"/>
      <c r="AY36" s="477"/>
      <c r="AZ36" s="477"/>
      <c r="BA36" s="477"/>
      <c r="BB36" s="477"/>
    </row>
    <row r="37" spans="1:54" ht="6" customHeight="1">
      <c r="A37" s="461"/>
      <c r="B37" s="461"/>
      <c r="C37" s="461"/>
      <c r="D37" s="461"/>
      <c r="E37" s="461"/>
      <c r="F37"/>
      <c r="G37" s="474"/>
      <c r="H37" s="474"/>
      <c r="I37" s="474"/>
      <c r="J37" s="474"/>
      <c r="K37" s="474"/>
      <c r="L37" s="474"/>
      <c r="M37" s="474"/>
      <c r="N37" s="474"/>
      <c r="O37" s="474"/>
      <c r="P37" s="474"/>
      <c r="Q37" s="474"/>
      <c r="R37" s="474"/>
      <c r="S37" s="474"/>
      <c r="T37" s="474"/>
      <c r="U37" s="474"/>
      <c r="V37" s="474"/>
      <c r="W37" s="474"/>
      <c r="X37" s="474"/>
      <c r="Y37" s="474"/>
      <c r="Z37" s="456"/>
      <c r="AA37" s="456"/>
      <c r="AB37" s="456"/>
      <c r="AC37" s="456"/>
      <c r="AD37" s="463"/>
      <c r="AE37" s="463"/>
      <c r="AF37" s="463"/>
      <c r="AG37" s="463"/>
      <c r="AH37" s="463"/>
      <c r="AI37" s="452"/>
      <c r="AJ37" s="452"/>
      <c r="AK37" s="452"/>
      <c r="AL37" s="452"/>
      <c r="AM37" s="477"/>
      <c r="AN37" s="477"/>
      <c r="AO37" s="477"/>
      <c r="AP37" s="477"/>
      <c r="AQ37" s="477"/>
      <c r="AR37" s="477"/>
      <c r="AS37" s="477"/>
      <c r="AT37" s="477"/>
      <c r="AU37" s="477"/>
      <c r="AV37" s="477"/>
      <c r="AW37" s="477"/>
      <c r="AX37" s="477"/>
      <c r="AY37" s="477"/>
      <c r="AZ37" s="477"/>
      <c r="BA37" s="477"/>
      <c r="BB37" s="477"/>
    </row>
    <row r="38" spans="1:54" ht="6" customHeight="1">
      <c r="A38" s="461"/>
      <c r="B38" s="461"/>
      <c r="C38" s="461"/>
      <c r="D38" s="461"/>
      <c r="E38" s="461"/>
      <c r="F38"/>
      <c r="G38" s="474"/>
      <c r="H38" s="474"/>
      <c r="I38" s="474"/>
      <c r="J38" s="474"/>
      <c r="K38" s="474"/>
      <c r="L38" s="474"/>
      <c r="M38" s="474"/>
      <c r="N38" s="474"/>
      <c r="O38" s="474"/>
      <c r="P38" s="474"/>
      <c r="Q38" s="474"/>
      <c r="R38" s="474"/>
      <c r="S38" s="474"/>
      <c r="T38" s="474"/>
      <c r="U38" s="474"/>
      <c r="V38" s="474"/>
      <c r="W38" s="474"/>
      <c r="X38" s="474"/>
      <c r="Y38" s="474"/>
      <c r="Z38" s="456"/>
      <c r="AA38" s="456"/>
      <c r="AB38" s="456"/>
      <c r="AC38" s="456"/>
      <c r="AD38" s="463"/>
      <c r="AE38" s="463"/>
      <c r="AF38" s="463"/>
      <c r="AG38" s="463"/>
      <c r="AH38" s="463"/>
      <c r="AI38" s="452"/>
      <c r="AJ38" s="452"/>
      <c r="AK38" s="452"/>
      <c r="AL38" s="452"/>
      <c r="AM38" s="477"/>
      <c r="AN38" s="477"/>
      <c r="AO38" s="477"/>
      <c r="AP38" s="477"/>
      <c r="AQ38" s="477"/>
      <c r="AR38" s="477"/>
      <c r="AS38" s="477"/>
      <c r="AT38" s="477"/>
      <c r="AU38" s="477"/>
      <c r="AV38" s="477"/>
      <c r="AW38" s="477"/>
      <c r="AX38" s="477"/>
      <c r="AY38" s="477"/>
      <c r="AZ38" s="477"/>
      <c r="BA38" s="477"/>
      <c r="BB38" s="477"/>
    </row>
    <row r="39" spans="1:54" ht="6" customHeight="1">
      <c r="A39" s="461"/>
      <c r="B39" s="461"/>
      <c r="C39" s="461"/>
      <c r="D39" s="461"/>
      <c r="E39" s="461"/>
      <c r="F39"/>
      <c r="G39" s="474"/>
      <c r="H39" s="474"/>
      <c r="I39" s="474"/>
      <c r="J39" s="474"/>
      <c r="K39" s="474"/>
      <c r="L39" s="474"/>
      <c r="M39" s="474"/>
      <c r="N39" s="474"/>
      <c r="O39" s="474"/>
      <c r="P39" s="474"/>
      <c r="Q39" s="474"/>
      <c r="R39" s="474"/>
      <c r="S39" s="474"/>
      <c r="T39" s="474"/>
      <c r="U39" s="474"/>
      <c r="V39" s="474"/>
      <c r="W39" s="474"/>
      <c r="X39" s="474"/>
      <c r="Y39" s="474"/>
      <c r="Z39" s="456"/>
      <c r="AA39" s="456"/>
      <c r="AB39" s="456"/>
      <c r="AC39" s="456"/>
      <c r="AD39" s="463"/>
      <c r="AE39" s="463"/>
      <c r="AF39" s="463"/>
      <c r="AG39" s="463"/>
      <c r="AH39" s="463"/>
      <c r="AI39" s="452"/>
      <c r="AJ39" s="452"/>
      <c r="AK39" s="452"/>
      <c r="AL39" s="452"/>
      <c r="AM39" s="477"/>
      <c r="AN39" s="477"/>
      <c r="AO39" s="477"/>
      <c r="AP39" s="477"/>
      <c r="AQ39" s="477"/>
      <c r="AR39" s="477"/>
      <c r="AS39" s="477"/>
      <c r="AT39" s="477"/>
      <c r="AU39" s="477"/>
      <c r="AV39" s="477"/>
      <c r="AW39" s="477"/>
      <c r="AX39" s="477"/>
      <c r="AY39" s="477"/>
      <c r="AZ39" s="477"/>
      <c r="BA39" s="477"/>
      <c r="BB39" s="477"/>
    </row>
    <row r="40" spans="1:54" ht="6" customHeight="1">
      <c r="A40" s="461"/>
      <c r="B40" s="461"/>
      <c r="C40" s="461"/>
      <c r="D40" s="461"/>
      <c r="E40" s="461"/>
      <c r="F40"/>
      <c r="G40" s="474"/>
      <c r="H40" s="474"/>
      <c r="I40" s="474"/>
      <c r="J40" s="474"/>
      <c r="K40" s="474"/>
      <c r="L40" s="474"/>
      <c r="M40" s="474"/>
      <c r="N40" s="474"/>
      <c r="O40" s="474"/>
      <c r="P40" s="474"/>
      <c r="Q40" s="474"/>
      <c r="R40" s="474"/>
      <c r="S40" s="474"/>
      <c r="T40" s="474"/>
      <c r="U40" s="474"/>
      <c r="V40" s="474"/>
      <c r="W40" s="474"/>
      <c r="X40" s="474"/>
      <c r="Y40" s="474"/>
      <c r="Z40" s="456"/>
      <c r="AA40" s="456"/>
      <c r="AB40" s="456"/>
      <c r="AC40" s="456"/>
      <c r="AD40" s="463"/>
      <c r="AE40" s="463"/>
      <c r="AF40" s="463"/>
      <c r="AG40" s="463"/>
      <c r="AH40" s="463"/>
      <c r="AI40" s="476" t="s">
        <v>390</v>
      </c>
      <c r="AJ40" s="452"/>
      <c r="AK40" s="452"/>
      <c r="AL40" s="452"/>
      <c r="AM40" s="478" t="str">
        <f>'[2]1.入会申込書'!M52</f>
        <v>　</v>
      </c>
      <c r="AN40" s="478"/>
      <c r="AO40" s="478"/>
      <c r="AP40" s="478"/>
      <c r="AQ40" s="478"/>
      <c r="AR40" s="478"/>
      <c r="AS40" s="478"/>
      <c r="AT40" s="478"/>
      <c r="AU40" s="478"/>
      <c r="AV40" s="478"/>
      <c r="AW40" s="478"/>
      <c r="AX40" s="478"/>
      <c r="AY40" s="478"/>
      <c r="AZ40" s="478"/>
      <c r="BA40" s="478"/>
      <c r="BB40" s="478"/>
    </row>
    <row r="41" spans="1:54" ht="6"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56"/>
      <c r="AA41" s="456"/>
      <c r="AB41" s="456"/>
      <c r="AC41" s="456"/>
      <c r="AD41" s="463"/>
      <c r="AE41" s="463"/>
      <c r="AF41" s="463"/>
      <c r="AG41" s="463"/>
      <c r="AH41" s="463"/>
      <c r="AI41" s="452"/>
      <c r="AJ41" s="452"/>
      <c r="AK41" s="452"/>
      <c r="AL41" s="452"/>
      <c r="AM41" s="478"/>
      <c r="AN41" s="478"/>
      <c r="AO41" s="478"/>
      <c r="AP41" s="478"/>
      <c r="AQ41" s="478"/>
      <c r="AR41" s="478"/>
      <c r="AS41" s="478"/>
      <c r="AT41" s="478"/>
      <c r="AU41" s="478"/>
      <c r="AV41" s="478"/>
      <c r="AW41" s="478"/>
      <c r="AX41" s="478"/>
      <c r="AY41" s="478"/>
      <c r="AZ41" s="478"/>
      <c r="BA41" s="478"/>
      <c r="BB41" s="478"/>
    </row>
    <row r="42" spans="1:54" ht="6" customHeight="1">
      <c r="A42" s="479" t="s">
        <v>391</v>
      </c>
      <c r="B42" s="479"/>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56"/>
      <c r="AA42" s="456"/>
      <c r="AB42" s="456"/>
      <c r="AC42" s="456"/>
      <c r="AD42" s="463"/>
      <c r="AE42" s="463"/>
      <c r="AF42" s="463"/>
      <c r="AG42" s="463"/>
      <c r="AH42" s="463"/>
      <c r="AI42" s="452"/>
      <c r="AJ42" s="452"/>
      <c r="AK42" s="452"/>
      <c r="AL42" s="452"/>
      <c r="AM42" s="478"/>
      <c r="AN42" s="478"/>
      <c r="AO42" s="478"/>
      <c r="AP42" s="478"/>
      <c r="AQ42" s="478"/>
      <c r="AR42" s="478"/>
      <c r="AS42" s="478"/>
      <c r="AT42" s="478"/>
      <c r="AU42" s="478"/>
      <c r="AV42" s="478"/>
      <c r="AW42" s="478"/>
      <c r="AX42" s="478"/>
      <c r="AY42" s="478"/>
      <c r="AZ42" s="478"/>
      <c r="BA42" s="478"/>
      <c r="BB42" s="478"/>
    </row>
    <row r="43" spans="1:54" ht="6" customHeight="1">
      <c r="A43" s="458"/>
      <c r="B43" s="458"/>
      <c r="C43" s="458"/>
      <c r="D43" s="458"/>
      <c r="E43" s="458"/>
      <c r="F43" s="458"/>
      <c r="G43" s="458"/>
      <c r="H43" s="458"/>
      <c r="I43" s="458"/>
      <c r="J43" s="458"/>
      <c r="K43" s="458"/>
      <c r="L43" s="458"/>
      <c r="M43" s="458"/>
      <c r="N43" s="458"/>
      <c r="O43" s="458"/>
      <c r="P43" s="458"/>
      <c r="Q43" s="458"/>
      <c r="R43" s="458"/>
      <c r="S43" s="458"/>
      <c r="T43" s="458"/>
      <c r="U43" s="458"/>
      <c r="V43" s="458"/>
      <c r="W43" s="458"/>
      <c r="X43" s="458"/>
      <c r="Y43" s="458"/>
      <c r="Z43" s="456"/>
      <c r="AA43" s="456"/>
      <c r="AB43" s="456"/>
      <c r="AC43" s="456"/>
      <c r="AD43" s="463"/>
      <c r="AE43" s="463"/>
      <c r="AF43" s="463"/>
      <c r="AG43" s="463"/>
      <c r="AH43" s="463"/>
      <c r="AI43" s="452"/>
      <c r="AJ43" s="452"/>
      <c r="AK43" s="452"/>
      <c r="AL43" s="452"/>
      <c r="AM43" s="478"/>
      <c r="AN43" s="478"/>
      <c r="AO43" s="478"/>
      <c r="AP43" s="478"/>
      <c r="AQ43" s="478"/>
      <c r="AR43" s="478"/>
      <c r="AS43" s="478"/>
      <c r="AT43" s="478"/>
      <c r="AU43" s="478"/>
      <c r="AV43" s="478"/>
      <c r="AW43" s="478"/>
      <c r="AX43" s="478"/>
      <c r="AY43" s="478"/>
      <c r="AZ43" s="478"/>
      <c r="BA43" s="478"/>
      <c r="BB43" s="478"/>
    </row>
    <row r="44" spans="1:54" ht="6" customHeight="1">
      <c r="A44" s="458"/>
      <c r="B44" s="458"/>
      <c r="C44" s="458"/>
      <c r="D44" s="458"/>
      <c r="E44" s="458"/>
      <c r="F44" s="458"/>
      <c r="G44" s="458"/>
      <c r="H44" s="458"/>
      <c r="I44" s="458"/>
      <c r="J44" s="458"/>
      <c r="K44" s="458"/>
      <c r="L44" s="458"/>
      <c r="M44" s="458"/>
      <c r="N44" s="458"/>
      <c r="O44" s="458"/>
      <c r="P44" s="458"/>
      <c r="Q44" s="458"/>
      <c r="R44" s="458"/>
      <c r="S44" s="458"/>
      <c r="T44" s="458"/>
      <c r="U44" s="458"/>
      <c r="V44" s="458"/>
      <c r="W44" s="458"/>
      <c r="X44" s="458"/>
      <c r="Y44" s="458"/>
      <c r="Z44" s="456"/>
      <c r="AA44" s="456"/>
      <c r="AB44" s="456"/>
      <c r="AC44" s="456"/>
      <c r="AD44" s="463"/>
      <c r="AE44" s="463"/>
      <c r="AF44" s="463"/>
      <c r="AG44" s="463"/>
      <c r="AH44" s="463"/>
      <c r="AI44" s="476" t="s">
        <v>392</v>
      </c>
      <c r="AJ44" s="452"/>
      <c r="AK44" s="452"/>
      <c r="AL44" s="452"/>
      <c r="AM44" s="453"/>
      <c r="AN44" s="453"/>
      <c r="AO44" s="453"/>
      <c r="AP44" s="453"/>
      <c r="AQ44" s="453"/>
      <c r="AR44" s="453"/>
      <c r="AS44" s="453"/>
      <c r="AT44" s="453"/>
      <c r="AU44" s="453"/>
      <c r="AV44" s="453"/>
      <c r="AW44" s="453"/>
      <c r="AX44" s="453"/>
      <c r="AY44" s="453"/>
      <c r="AZ44" s="463" t="s">
        <v>428</v>
      </c>
      <c r="BA44" s="463"/>
      <c r="BB44" s="463"/>
    </row>
    <row r="45" spans="1:54" ht="6" customHeight="1">
      <c r="A45" s="458"/>
      <c r="B45" s="458"/>
      <c r="C45" s="458"/>
      <c r="D45" s="458"/>
      <c r="E45" s="458"/>
      <c r="F45" s="458"/>
      <c r="G45" s="458"/>
      <c r="H45" s="458"/>
      <c r="I45" s="458"/>
      <c r="J45" s="458"/>
      <c r="K45" s="458"/>
      <c r="L45" s="458"/>
      <c r="M45" s="458"/>
      <c r="N45" s="458"/>
      <c r="O45" s="458"/>
      <c r="P45" s="458"/>
      <c r="Q45" s="458"/>
      <c r="R45" s="458"/>
      <c r="S45" s="458"/>
      <c r="T45" s="458"/>
      <c r="U45" s="458"/>
      <c r="V45" s="458"/>
      <c r="W45" s="458"/>
      <c r="X45" s="458"/>
      <c r="Y45" s="458"/>
      <c r="Z45" s="456"/>
      <c r="AA45" s="456"/>
      <c r="AB45" s="456"/>
      <c r="AC45" s="456"/>
      <c r="AD45" s="463"/>
      <c r="AE45" s="463"/>
      <c r="AF45" s="463"/>
      <c r="AG45" s="463"/>
      <c r="AH45" s="463"/>
      <c r="AI45" s="452"/>
      <c r="AJ45" s="452"/>
      <c r="AK45" s="452"/>
      <c r="AL45" s="452"/>
      <c r="AM45" s="453"/>
      <c r="AN45" s="453"/>
      <c r="AO45" s="453"/>
      <c r="AP45" s="453"/>
      <c r="AQ45" s="453"/>
      <c r="AR45" s="453"/>
      <c r="AS45" s="453"/>
      <c r="AT45" s="453"/>
      <c r="AU45" s="453"/>
      <c r="AV45" s="453"/>
      <c r="AW45" s="453"/>
      <c r="AX45" s="453"/>
      <c r="AY45" s="453"/>
      <c r="AZ45" s="463"/>
      <c r="BA45" s="463"/>
      <c r="BB45" s="463"/>
    </row>
    <row r="46" spans="1:54" ht="6" customHeight="1">
      <c r="A46" s="458"/>
      <c r="B46" s="458"/>
      <c r="C46" s="458"/>
      <c r="D46" s="458"/>
      <c r="E46" s="458"/>
      <c r="F46" s="458"/>
      <c r="G46" s="458"/>
      <c r="H46" s="458"/>
      <c r="I46" s="458"/>
      <c r="J46" s="458"/>
      <c r="K46" s="458"/>
      <c r="L46" s="458"/>
      <c r="M46" s="458"/>
      <c r="N46" s="458"/>
      <c r="O46" s="458"/>
      <c r="P46" s="458"/>
      <c r="Q46" s="458"/>
      <c r="R46" s="458"/>
      <c r="S46" s="458"/>
      <c r="T46" s="458"/>
      <c r="U46" s="458"/>
      <c r="V46" s="458"/>
      <c r="W46" s="458"/>
      <c r="X46" s="458"/>
      <c r="Y46" s="458"/>
      <c r="Z46" s="456"/>
      <c r="AA46" s="456"/>
      <c r="AB46" s="456"/>
      <c r="AC46" s="456"/>
      <c r="AD46" s="463"/>
      <c r="AE46" s="463"/>
      <c r="AF46" s="463"/>
      <c r="AG46" s="463"/>
      <c r="AH46" s="463"/>
      <c r="AI46" s="452"/>
      <c r="AJ46" s="452"/>
      <c r="AK46" s="452"/>
      <c r="AL46" s="452"/>
      <c r="AM46" s="453"/>
      <c r="AN46" s="453"/>
      <c r="AO46" s="453"/>
      <c r="AP46" s="453"/>
      <c r="AQ46" s="453"/>
      <c r="AR46" s="453"/>
      <c r="AS46" s="453"/>
      <c r="AT46" s="453"/>
      <c r="AU46" s="453"/>
      <c r="AV46" s="453"/>
      <c r="AW46" s="453"/>
      <c r="AX46" s="453"/>
      <c r="AY46" s="453"/>
      <c r="AZ46" s="463"/>
      <c r="BA46" s="463"/>
      <c r="BB46" s="463"/>
    </row>
    <row r="47" spans="1:54" ht="6" customHeight="1">
      <c r="A47" s="458"/>
      <c r="B47" s="458"/>
      <c r="C47" s="458"/>
      <c r="D47" s="458"/>
      <c r="E47" s="458"/>
      <c r="F47" s="458"/>
      <c r="G47" s="458"/>
      <c r="H47" s="458"/>
      <c r="I47" s="458"/>
      <c r="J47" s="458"/>
      <c r="K47" s="458"/>
      <c r="L47" s="458"/>
      <c r="M47" s="458"/>
      <c r="N47" s="458"/>
      <c r="O47" s="458"/>
      <c r="P47" s="458"/>
      <c r="Q47" s="458"/>
      <c r="R47" s="458"/>
      <c r="S47" s="458"/>
      <c r="T47" s="458"/>
      <c r="U47" s="458"/>
      <c r="V47" s="458"/>
      <c r="W47" s="458"/>
      <c r="X47" s="458"/>
      <c r="Y47" s="458"/>
      <c r="Z47" s="456"/>
      <c r="AA47" s="456"/>
      <c r="AB47" s="456"/>
      <c r="AC47" s="456"/>
      <c r="AD47" s="463"/>
      <c r="AE47" s="463"/>
      <c r="AF47" s="463"/>
      <c r="AG47" s="463"/>
      <c r="AH47" s="463"/>
      <c r="AI47" s="452"/>
      <c r="AJ47" s="452"/>
      <c r="AK47" s="452"/>
      <c r="AL47" s="452"/>
      <c r="AM47" s="453"/>
      <c r="AN47" s="453"/>
      <c r="AO47" s="453"/>
      <c r="AP47" s="453"/>
      <c r="AQ47" s="453"/>
      <c r="AR47" s="453"/>
      <c r="AS47" s="453"/>
      <c r="AT47" s="453"/>
      <c r="AU47" s="453"/>
      <c r="AV47" s="453"/>
      <c r="AW47" s="453"/>
      <c r="AX47" s="453"/>
      <c r="AY47" s="453"/>
      <c r="AZ47" s="463"/>
      <c r="BA47" s="463"/>
      <c r="BB47" s="463"/>
    </row>
    <row r="48" spans="1:54" ht="6" customHeight="1">
      <c r="A48" s="458"/>
      <c r="B48" s="458"/>
      <c r="C48" s="458"/>
      <c r="D48" s="458"/>
      <c r="E48" s="458"/>
      <c r="F48" s="458"/>
      <c r="G48" s="458"/>
      <c r="H48" s="458"/>
      <c r="I48" s="458"/>
      <c r="J48" s="458"/>
      <c r="K48" s="458"/>
      <c r="L48" s="458"/>
      <c r="M48" s="458"/>
      <c r="N48" s="458"/>
      <c r="O48" s="458"/>
      <c r="P48" s="458"/>
      <c r="Q48" s="458"/>
      <c r="R48" s="458"/>
      <c r="S48" s="458"/>
      <c r="T48" s="458"/>
      <c r="U48" s="458"/>
      <c r="V48" s="458"/>
      <c r="W48" s="458"/>
      <c r="X48" s="458"/>
      <c r="Y48" s="458"/>
      <c r="Z48" s="456"/>
      <c r="AA48" s="456"/>
      <c r="AB48" s="456"/>
      <c r="AC48" s="456"/>
      <c r="AD48" s="463"/>
      <c r="AE48" s="463"/>
      <c r="AF48" s="463"/>
      <c r="AG48" s="463"/>
      <c r="AH48" s="463"/>
      <c r="AI48" s="476" t="s">
        <v>393</v>
      </c>
      <c r="AJ48" s="452"/>
      <c r="AK48" s="452"/>
      <c r="AL48" s="452"/>
      <c r="AM48" s="40"/>
      <c r="AN48" s="40"/>
      <c r="AO48" s="40"/>
      <c r="AP48" s="40"/>
      <c r="AQ48" s="40"/>
      <c r="AR48" s="40"/>
      <c r="AS48" s="40"/>
      <c r="AT48" s="40"/>
      <c r="AU48" s="40"/>
      <c r="AV48" s="40"/>
      <c r="AW48" s="40"/>
      <c r="AX48" s="40"/>
      <c r="AY48" s="40"/>
      <c r="AZ48" s="40"/>
      <c r="BA48" s="40"/>
      <c r="BB48" s="40"/>
    </row>
    <row r="49" spans="1:54" ht="6" customHeight="1">
      <c r="A49" s="451" t="s">
        <v>394</v>
      </c>
      <c r="B49" s="452"/>
      <c r="C49" s="452"/>
      <c r="D49" s="452"/>
      <c r="E49" s="452"/>
      <c r="F49" s="452"/>
      <c r="G49" s="452"/>
      <c r="H49" s="452"/>
      <c r="I49" s="452"/>
      <c r="J49" s="452"/>
      <c r="K49" s="452"/>
      <c r="L49" s="452"/>
      <c r="M49" s="452"/>
      <c r="N49" s="452"/>
      <c r="O49" s="452"/>
      <c r="P49" s="452"/>
      <c r="Q49" s="452"/>
      <c r="R49" s="452"/>
      <c r="S49" s="452"/>
      <c r="T49" s="452"/>
      <c r="U49" s="452"/>
      <c r="V49" s="452"/>
      <c r="W49" s="452"/>
      <c r="X49" s="452"/>
      <c r="Y49" s="452"/>
      <c r="Z49" s="456"/>
      <c r="AA49" s="456"/>
      <c r="AB49" s="456"/>
      <c r="AC49" s="456"/>
      <c r="AD49" s="463"/>
      <c r="AE49" s="463"/>
      <c r="AF49" s="463"/>
      <c r="AG49" s="463"/>
      <c r="AH49" s="463"/>
      <c r="AI49" s="452"/>
      <c r="AJ49" s="452"/>
      <c r="AK49" s="452"/>
      <c r="AL49" s="452"/>
      <c r="AM49" s="480" t="str">
        <f>'[2]1.入会申込書'!AF45</f>
        <v>明治</v>
      </c>
      <c r="AN49" s="481"/>
      <c r="AO49" s="482" t="str">
        <f>'[2]1.入会申込書'!AJ45</f>
        <v/>
      </c>
      <c r="AP49" s="482"/>
      <c r="AQ49" s="453" t="s">
        <v>375</v>
      </c>
      <c r="AR49" s="483" t="str">
        <f>'[2]1.入会申込書'!AP45</f>
        <v/>
      </c>
      <c r="AS49" s="484"/>
      <c r="AT49" s="453" t="s">
        <v>376</v>
      </c>
      <c r="AU49" s="483" t="str">
        <f>'[2]1.入会申込書'!AT45</f>
        <v/>
      </c>
      <c r="AV49" s="484"/>
      <c r="AW49" s="453" t="s">
        <v>377</v>
      </c>
      <c r="AX49" s="453" t="s">
        <v>395</v>
      </c>
      <c r="AY49" s="40"/>
      <c r="AZ49" s="40"/>
      <c r="BA49" s="40"/>
      <c r="BB49" s="40"/>
    </row>
    <row r="50" spans="1:54" ht="6" customHeight="1">
      <c r="A50" s="452"/>
      <c r="B50" s="452"/>
      <c r="C50" s="452"/>
      <c r="D50" s="452"/>
      <c r="E50" s="452"/>
      <c r="F50" s="452"/>
      <c r="G50" s="452"/>
      <c r="H50" s="452"/>
      <c r="I50" s="452"/>
      <c r="J50" s="452"/>
      <c r="K50" s="452"/>
      <c r="L50" s="452"/>
      <c r="M50" s="452"/>
      <c r="N50" s="452"/>
      <c r="O50" s="452"/>
      <c r="P50" s="452"/>
      <c r="Q50" s="452"/>
      <c r="R50" s="452"/>
      <c r="S50" s="452"/>
      <c r="T50" s="452"/>
      <c r="U50" s="452"/>
      <c r="V50" s="452"/>
      <c r="W50" s="452"/>
      <c r="X50" s="452"/>
      <c r="Y50" s="452"/>
      <c r="Z50" s="456"/>
      <c r="AA50" s="456"/>
      <c r="AB50" s="456"/>
      <c r="AC50" s="456"/>
      <c r="AD50" s="463"/>
      <c r="AE50" s="463"/>
      <c r="AF50" s="463"/>
      <c r="AG50" s="463"/>
      <c r="AH50" s="463"/>
      <c r="AI50" s="452"/>
      <c r="AJ50" s="452"/>
      <c r="AK50" s="452"/>
      <c r="AL50" s="452"/>
      <c r="AM50" s="481"/>
      <c r="AN50" s="481"/>
      <c r="AO50" s="482"/>
      <c r="AP50" s="482"/>
      <c r="AQ50" s="460"/>
      <c r="AR50" s="484"/>
      <c r="AS50" s="484"/>
      <c r="AT50" s="460"/>
      <c r="AU50" s="484"/>
      <c r="AV50" s="484"/>
      <c r="AW50" s="460"/>
      <c r="AX50" s="485"/>
      <c r="AY50" s="40"/>
      <c r="AZ50" s="40"/>
      <c r="BA50" s="40"/>
      <c r="BB50" s="40"/>
    </row>
    <row r="51" spans="1:54" ht="6" customHeight="1">
      <c r="A51" s="452"/>
      <c r="B51" s="452"/>
      <c r="C51" s="452"/>
      <c r="D51" s="452"/>
      <c r="E51" s="452"/>
      <c r="F51" s="452"/>
      <c r="G51" s="452"/>
      <c r="H51" s="452"/>
      <c r="I51" s="452"/>
      <c r="J51" s="452"/>
      <c r="K51" s="452"/>
      <c r="L51" s="452"/>
      <c r="M51" s="452"/>
      <c r="N51" s="452"/>
      <c r="O51" s="452"/>
      <c r="P51" s="452"/>
      <c r="Q51" s="452"/>
      <c r="R51" s="452"/>
      <c r="S51" s="452"/>
      <c r="T51" s="452"/>
      <c r="U51" s="452"/>
      <c r="V51" s="452"/>
      <c r="W51" s="452"/>
      <c r="X51" s="452"/>
      <c r="Y51" s="452"/>
      <c r="Z51" s="456"/>
      <c r="AA51" s="456"/>
      <c r="AB51" s="456"/>
      <c r="AC51" s="456"/>
      <c r="AD51" s="463"/>
      <c r="AE51" s="463"/>
      <c r="AF51" s="463"/>
      <c r="AG51" s="463"/>
      <c r="AH51" s="463"/>
      <c r="AI51" s="452"/>
      <c r="AJ51" s="452"/>
      <c r="AK51" s="452"/>
      <c r="AL51" s="452"/>
      <c r="AM51" s="40"/>
      <c r="AN51" s="40"/>
      <c r="AO51" s="40"/>
      <c r="AP51" s="40"/>
      <c r="AQ51" s="40"/>
      <c r="AR51" s="40"/>
      <c r="AS51" s="40"/>
      <c r="AT51" s="40"/>
      <c r="AU51" s="40"/>
      <c r="AV51" s="40"/>
      <c r="AW51" s="40"/>
      <c r="AX51" s="40"/>
      <c r="AY51" s="40"/>
      <c r="AZ51" s="40"/>
      <c r="BA51" s="40"/>
      <c r="BB51" s="40"/>
    </row>
    <row r="52" spans="1:54" ht="6" customHeight="1">
      <c r="A52" s="451" t="s">
        <v>396</v>
      </c>
      <c r="B52" s="452"/>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6"/>
      <c r="AA52" s="456"/>
      <c r="AB52" s="456"/>
      <c r="AC52" s="456"/>
      <c r="AD52" s="463"/>
      <c r="AE52" s="463"/>
      <c r="AF52" s="463"/>
      <c r="AG52" s="463"/>
      <c r="AH52" s="463"/>
      <c r="AI52" s="476" t="s">
        <v>397</v>
      </c>
      <c r="AJ52" s="452"/>
      <c r="AK52" s="452"/>
      <c r="AL52" s="452"/>
      <c r="AM52" s="41"/>
      <c r="AN52" s="41"/>
      <c r="AO52" s="41"/>
      <c r="AP52" s="41"/>
      <c r="AQ52" s="41"/>
      <c r="AR52" s="41"/>
      <c r="AS52" s="41"/>
      <c r="AT52" s="41"/>
      <c r="AU52" s="41"/>
      <c r="AV52" s="41"/>
      <c r="AW52" s="41"/>
      <c r="AX52" s="41"/>
      <c r="AY52" s="41"/>
      <c r="AZ52" s="41"/>
      <c r="BA52" s="41"/>
      <c r="BB52" s="41"/>
    </row>
    <row r="53" spans="1:54" ht="6" customHeight="1">
      <c r="A53" s="452"/>
      <c r="B53" s="452"/>
      <c r="C53" s="452"/>
      <c r="D53" s="452"/>
      <c r="E53" s="452"/>
      <c r="F53" s="452"/>
      <c r="G53" s="452"/>
      <c r="H53" s="452"/>
      <c r="I53" s="452"/>
      <c r="J53" s="452"/>
      <c r="K53" s="452"/>
      <c r="L53" s="452"/>
      <c r="M53" s="452"/>
      <c r="N53" s="452"/>
      <c r="O53" s="452"/>
      <c r="P53" s="452"/>
      <c r="Q53" s="452"/>
      <c r="R53" s="452"/>
      <c r="S53" s="452"/>
      <c r="T53" s="452"/>
      <c r="U53" s="452"/>
      <c r="V53" s="452"/>
      <c r="W53" s="452"/>
      <c r="X53" s="452"/>
      <c r="Y53" s="452"/>
      <c r="Z53" s="456"/>
      <c r="AA53" s="456"/>
      <c r="AB53" s="456"/>
      <c r="AC53" s="456"/>
      <c r="AD53" s="463"/>
      <c r="AE53" s="463"/>
      <c r="AF53" s="463"/>
      <c r="AG53" s="463"/>
      <c r="AH53" s="463"/>
      <c r="AI53" s="452"/>
      <c r="AJ53" s="452"/>
      <c r="AK53" s="452"/>
      <c r="AL53" s="452"/>
      <c r="AM53" s="480" t="str">
        <f>'[2]1.入会申込書'!AG48</f>
        <v/>
      </c>
      <c r="AN53" s="486"/>
      <c r="AO53" s="486"/>
      <c r="AP53" s="463" t="s">
        <v>398</v>
      </c>
      <c r="AQ53" s="480" t="str">
        <f>'[2]1.入会申込書'!AM48</f>
        <v/>
      </c>
      <c r="AR53" s="486"/>
      <c r="AS53" s="486"/>
      <c r="AT53" s="463" t="s">
        <v>398</v>
      </c>
      <c r="AU53" s="480" t="str">
        <f>'[2]1.入会申込書'!AS48</f>
        <v/>
      </c>
      <c r="AV53" s="486"/>
      <c r="AW53" s="486"/>
      <c r="AX53" s="41"/>
      <c r="AY53" s="41"/>
      <c r="AZ53" s="41"/>
      <c r="BA53" s="41"/>
      <c r="BB53" s="41"/>
    </row>
    <row r="54" spans="1:54" ht="6" customHeight="1">
      <c r="A54" s="452"/>
      <c r="B54" s="452"/>
      <c r="C54" s="452"/>
      <c r="D54" s="452"/>
      <c r="E54" s="452"/>
      <c r="F54" s="452"/>
      <c r="G54" s="452"/>
      <c r="H54" s="452"/>
      <c r="I54" s="452"/>
      <c r="J54" s="452"/>
      <c r="K54" s="452"/>
      <c r="L54" s="452"/>
      <c r="M54" s="452"/>
      <c r="N54" s="452"/>
      <c r="O54" s="452"/>
      <c r="P54" s="452"/>
      <c r="Q54" s="452"/>
      <c r="R54" s="452"/>
      <c r="S54" s="452"/>
      <c r="T54" s="452"/>
      <c r="U54" s="452"/>
      <c r="V54" s="452"/>
      <c r="W54" s="452"/>
      <c r="X54" s="452"/>
      <c r="Y54" s="452"/>
      <c r="Z54" s="456"/>
      <c r="AA54" s="456"/>
      <c r="AB54" s="456"/>
      <c r="AC54" s="456"/>
      <c r="AD54" s="463"/>
      <c r="AE54" s="463"/>
      <c r="AF54" s="463"/>
      <c r="AG54" s="463"/>
      <c r="AH54" s="463"/>
      <c r="AI54" s="452"/>
      <c r="AJ54" s="452"/>
      <c r="AK54" s="452"/>
      <c r="AL54" s="452"/>
      <c r="AM54" s="486"/>
      <c r="AN54" s="486"/>
      <c r="AO54" s="486"/>
      <c r="AP54" s="487"/>
      <c r="AQ54" s="486"/>
      <c r="AR54" s="486"/>
      <c r="AS54" s="486"/>
      <c r="AT54" s="487"/>
      <c r="AU54" s="486"/>
      <c r="AV54" s="486"/>
      <c r="AW54" s="486"/>
      <c r="AX54" s="41"/>
      <c r="AY54" s="41"/>
      <c r="AZ54" s="41"/>
      <c r="BA54" s="41"/>
      <c r="BB54" s="41"/>
    </row>
    <row r="55" spans="1:54" ht="6" customHeight="1">
      <c r="A55" s="451" t="s">
        <v>399</v>
      </c>
      <c r="B55" s="452"/>
      <c r="C55" s="452"/>
      <c r="D55" s="452"/>
      <c r="E55" s="452"/>
      <c r="F55" s="452"/>
      <c r="G55" s="452"/>
      <c r="H55" s="452"/>
      <c r="I55" s="452"/>
      <c r="J55" s="452"/>
      <c r="K55" s="452"/>
      <c r="L55" s="452"/>
      <c r="M55" s="452"/>
      <c r="N55" s="452"/>
      <c r="O55" s="452"/>
      <c r="P55" s="452"/>
      <c r="Q55" s="452"/>
      <c r="R55" s="452"/>
      <c r="S55" s="452"/>
      <c r="T55" s="452"/>
      <c r="U55" s="452"/>
      <c r="V55" s="452"/>
      <c r="W55" s="452"/>
      <c r="X55" s="452"/>
      <c r="Y55" s="452"/>
      <c r="Z55" s="456"/>
      <c r="AA55" s="456"/>
      <c r="AB55" s="456"/>
      <c r="AC55" s="456"/>
      <c r="AD55" s="463"/>
      <c r="AE55" s="463"/>
      <c r="AF55" s="463"/>
      <c r="AG55" s="463"/>
      <c r="AH55" s="463"/>
      <c r="AI55" s="452"/>
      <c r="AJ55" s="452"/>
      <c r="AK55" s="452"/>
      <c r="AL55" s="452"/>
      <c r="AM55" s="41"/>
      <c r="AN55" s="41"/>
      <c r="AO55" s="41"/>
      <c r="AP55" s="41"/>
      <c r="AQ55" s="41"/>
      <c r="AR55" s="41"/>
      <c r="AS55" s="41"/>
      <c r="AT55" s="41"/>
      <c r="AU55" s="41"/>
      <c r="AV55" s="41"/>
      <c r="AW55" s="41"/>
      <c r="AX55" s="41"/>
      <c r="AY55" s="41"/>
      <c r="AZ55" s="41"/>
      <c r="BA55" s="41"/>
      <c r="BB55" s="41"/>
    </row>
    <row r="56" spans="1:54" ht="6" customHeight="1">
      <c r="A56" s="452"/>
      <c r="B56" s="452"/>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6"/>
      <c r="AA56" s="456"/>
      <c r="AB56" s="456"/>
      <c r="AC56" s="456"/>
      <c r="AD56" s="463"/>
      <c r="AE56" s="463"/>
      <c r="AF56" s="463"/>
      <c r="AG56" s="463"/>
      <c r="AH56" s="463"/>
      <c r="AI56" s="476" t="s">
        <v>400</v>
      </c>
      <c r="AJ56" s="452"/>
      <c r="AK56" s="452"/>
      <c r="AL56" s="452"/>
      <c r="AM56" s="41"/>
      <c r="AN56" s="41"/>
      <c r="AO56" s="41"/>
      <c r="AP56" s="41"/>
      <c r="AQ56" s="41"/>
      <c r="AR56" s="41"/>
      <c r="AS56" s="41"/>
      <c r="AT56" s="41"/>
      <c r="AU56" s="41"/>
      <c r="AV56" s="41"/>
      <c r="AW56" s="41"/>
      <c r="AX56" s="41"/>
      <c r="AY56" s="41"/>
      <c r="AZ56" s="41"/>
      <c r="BA56" s="41"/>
      <c r="BB56" s="41"/>
    </row>
    <row r="57" spans="1:54" ht="6" customHeight="1">
      <c r="A57" s="452"/>
      <c r="B57" s="452"/>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6"/>
      <c r="AA57" s="456"/>
      <c r="AB57" s="456"/>
      <c r="AC57" s="456"/>
      <c r="AD57" s="463"/>
      <c r="AE57" s="463"/>
      <c r="AF57" s="463"/>
      <c r="AG57" s="463"/>
      <c r="AH57" s="463"/>
      <c r="AI57" s="452"/>
      <c r="AJ57" s="452"/>
      <c r="AK57" s="452"/>
      <c r="AL57" s="452"/>
      <c r="AM57" s="489">
        <f>(10000000*IF('[2]5.弁済業務保証金分担金納付書'!K35 &lt;&gt; "", '[2]5.弁済業務保証金分担金納付書'!K35, 0))+(5000000*IF('[2]5.弁済業務保証金分担金納付書'!K37 &lt;&gt; "",'[2]5.弁済業務保証金分担金納付書'!K37, 0))</f>
        <v>10000000</v>
      </c>
      <c r="AN57" s="490"/>
      <c r="AO57" s="490"/>
      <c r="AP57" s="490"/>
      <c r="AQ57" s="490"/>
      <c r="AR57" s="490"/>
      <c r="AS57" s="490"/>
      <c r="AT57" s="490"/>
      <c r="AU57" s="490"/>
      <c r="AV57" s="490"/>
      <c r="AW57" s="490"/>
      <c r="AX57" s="463" t="s">
        <v>401</v>
      </c>
      <c r="AY57" s="41"/>
      <c r="AZ57" s="41"/>
      <c r="BA57" s="41"/>
      <c r="BB57" s="41"/>
    </row>
    <row r="58" spans="1:54" ht="6" customHeight="1">
      <c r="A58" s="451" t="s">
        <v>402</v>
      </c>
      <c r="B58" s="452"/>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6"/>
      <c r="AA58" s="456"/>
      <c r="AB58" s="456"/>
      <c r="AC58" s="456"/>
      <c r="AD58" s="463"/>
      <c r="AE58" s="463"/>
      <c r="AF58" s="463"/>
      <c r="AG58" s="463"/>
      <c r="AH58" s="463"/>
      <c r="AI58" s="452"/>
      <c r="AJ58" s="452"/>
      <c r="AK58" s="452"/>
      <c r="AL58" s="452"/>
      <c r="AM58" s="490"/>
      <c r="AN58" s="490"/>
      <c r="AO58" s="490"/>
      <c r="AP58" s="490"/>
      <c r="AQ58" s="490"/>
      <c r="AR58" s="490"/>
      <c r="AS58" s="490"/>
      <c r="AT58" s="490"/>
      <c r="AU58" s="490"/>
      <c r="AV58" s="490"/>
      <c r="AW58" s="490"/>
      <c r="AX58" s="487"/>
      <c r="AY58" s="41"/>
      <c r="AZ58" s="41"/>
      <c r="BA58" s="41"/>
      <c r="BB58" s="41"/>
    </row>
    <row r="59" spans="1:54" ht="6" customHeight="1">
      <c r="A59" s="452"/>
      <c r="B59" s="452"/>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6"/>
      <c r="AA59" s="456"/>
      <c r="AB59" s="456"/>
      <c r="AC59" s="456"/>
      <c r="AD59" s="463"/>
      <c r="AE59" s="463"/>
      <c r="AF59" s="463"/>
      <c r="AG59" s="463"/>
      <c r="AH59" s="463"/>
      <c r="AI59" s="452"/>
      <c r="AJ59" s="452"/>
      <c r="AK59" s="452"/>
      <c r="AL59" s="452"/>
      <c r="AM59" s="41"/>
      <c r="AN59" s="41"/>
      <c r="AO59" s="41"/>
      <c r="AP59" s="41"/>
      <c r="AQ59" s="41"/>
      <c r="AR59" s="41"/>
      <c r="AS59" s="41"/>
      <c r="AT59" s="41"/>
      <c r="AU59" s="41"/>
      <c r="AV59" s="41"/>
      <c r="AW59" s="41"/>
      <c r="AX59" s="41"/>
      <c r="AY59" s="41"/>
      <c r="AZ59" s="41"/>
      <c r="BA59" s="41"/>
      <c r="BB59" s="41"/>
    </row>
    <row r="60" spans="1:54" ht="6" customHeight="1">
      <c r="A60" s="452"/>
      <c r="B60" s="452"/>
      <c r="C60" s="452"/>
      <c r="D60" s="452"/>
      <c r="E60" s="452"/>
      <c r="F60" s="452"/>
      <c r="G60" s="452"/>
      <c r="H60" s="452"/>
      <c r="I60" s="452"/>
      <c r="J60" s="452"/>
      <c r="K60" s="452"/>
      <c r="L60" s="452"/>
      <c r="M60" s="452"/>
      <c r="N60" s="452"/>
      <c r="O60" s="452"/>
      <c r="P60" s="452"/>
      <c r="Q60" s="452"/>
      <c r="R60" s="452"/>
      <c r="S60" s="452"/>
      <c r="T60" s="452"/>
      <c r="U60" s="452"/>
      <c r="V60" s="452"/>
      <c r="W60" s="452"/>
      <c r="X60" s="452"/>
      <c r="Y60" s="452"/>
      <c r="Z60" s="456"/>
      <c r="AA60" s="456"/>
      <c r="AB60" s="456"/>
      <c r="AC60" s="456"/>
      <c r="AD60" s="463"/>
      <c r="AE60" s="463"/>
      <c r="AF60" s="463"/>
      <c r="AG60" s="463"/>
      <c r="AH60" s="463"/>
      <c r="AI60" s="463"/>
      <c r="AJ60" s="463"/>
      <c r="AK60" s="463"/>
      <c r="AL60" s="463"/>
      <c r="AM60" s="463"/>
      <c r="AN60" s="463"/>
      <c r="AO60" s="463"/>
      <c r="AP60" s="463"/>
      <c r="AQ60" s="463"/>
      <c r="AR60" s="463"/>
      <c r="AS60" s="463"/>
      <c r="AT60" s="463"/>
      <c r="AU60" s="463"/>
      <c r="AV60" s="463"/>
      <c r="AW60" s="463"/>
      <c r="AX60" s="463"/>
      <c r="AY60" s="463"/>
      <c r="AZ60" s="463"/>
      <c r="BA60" s="463"/>
      <c r="BB60" s="463"/>
    </row>
    <row r="61" spans="1:54" ht="6" customHeight="1">
      <c r="A61" s="453" t="s">
        <v>403</v>
      </c>
      <c r="B61" s="453"/>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6"/>
      <c r="AA61" s="456"/>
      <c r="AB61" s="456"/>
      <c r="AC61" s="456"/>
      <c r="AD61" s="463"/>
      <c r="AE61" s="463"/>
      <c r="AF61" s="463"/>
      <c r="AG61" s="463"/>
      <c r="AH61" s="463"/>
      <c r="AI61" s="463"/>
      <c r="AJ61" s="463"/>
      <c r="AK61" s="463"/>
      <c r="AL61" s="463"/>
      <c r="AM61" s="463"/>
      <c r="AN61" s="463"/>
      <c r="AO61" s="463"/>
      <c r="AP61" s="463"/>
      <c r="AQ61" s="463"/>
      <c r="AR61" s="463"/>
      <c r="AS61" s="463"/>
      <c r="AT61" s="463"/>
      <c r="AU61" s="463"/>
      <c r="AV61" s="463"/>
      <c r="AW61" s="463"/>
      <c r="AX61" s="463"/>
      <c r="AY61" s="463"/>
      <c r="AZ61" s="463"/>
      <c r="BA61" s="463"/>
      <c r="BB61" s="463"/>
    </row>
    <row r="62" spans="1:54" ht="6" customHeight="1">
      <c r="A62" s="453"/>
      <c r="B62" s="453"/>
      <c r="C62" s="453"/>
      <c r="D62" s="453"/>
      <c r="E62" s="453"/>
      <c r="F62" s="453"/>
      <c r="G62" s="453"/>
      <c r="H62" s="453"/>
      <c r="I62" s="453"/>
      <c r="J62" s="453"/>
      <c r="K62" s="453"/>
      <c r="L62" s="453"/>
      <c r="M62" s="453"/>
      <c r="N62" s="453"/>
      <c r="O62" s="453"/>
      <c r="P62" s="453"/>
      <c r="Q62" s="453"/>
      <c r="R62" s="453"/>
      <c r="S62" s="453"/>
      <c r="T62" s="453"/>
      <c r="U62" s="453"/>
      <c r="V62" s="453"/>
      <c r="W62" s="453"/>
      <c r="X62" s="453"/>
      <c r="Y62" s="453"/>
      <c r="Z62" s="456"/>
      <c r="AA62" s="456"/>
      <c r="AB62" s="456"/>
      <c r="AC62" s="456"/>
      <c r="AD62" s="475" t="s">
        <v>404</v>
      </c>
      <c r="AE62" s="475"/>
      <c r="AF62" s="475"/>
      <c r="AG62" s="475"/>
      <c r="AH62" s="475"/>
      <c r="AI62" s="476" t="s">
        <v>389</v>
      </c>
      <c r="AJ62" s="452"/>
      <c r="AK62" s="452"/>
      <c r="AL62" s="452"/>
      <c r="AM62" s="488"/>
      <c r="AN62" s="488"/>
      <c r="AO62" s="488"/>
      <c r="AP62" s="488"/>
      <c r="AQ62" s="488"/>
      <c r="AR62" s="488"/>
      <c r="AS62" s="488"/>
      <c r="AT62" s="488"/>
      <c r="AU62" s="488"/>
      <c r="AV62" s="488"/>
      <c r="AW62" s="488"/>
      <c r="AX62" s="488"/>
      <c r="AY62" s="488"/>
      <c r="AZ62" s="488"/>
      <c r="BA62" s="488"/>
      <c r="BB62" s="488"/>
    </row>
    <row r="63" spans="1:54" ht="6" customHeight="1">
      <c r="A63" s="453"/>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6"/>
      <c r="AA63" s="456"/>
      <c r="AB63" s="456"/>
      <c r="AC63" s="456"/>
      <c r="AD63" s="475"/>
      <c r="AE63" s="475"/>
      <c r="AF63" s="475"/>
      <c r="AG63" s="475"/>
      <c r="AH63" s="475"/>
      <c r="AI63" s="452"/>
      <c r="AJ63" s="452"/>
      <c r="AK63" s="452"/>
      <c r="AL63" s="452"/>
      <c r="AM63" s="488"/>
      <c r="AN63" s="488"/>
      <c r="AO63" s="488"/>
      <c r="AP63" s="488"/>
      <c r="AQ63" s="488"/>
      <c r="AR63" s="488"/>
      <c r="AS63" s="488"/>
      <c r="AT63" s="488"/>
      <c r="AU63" s="488"/>
      <c r="AV63" s="488"/>
      <c r="AW63" s="488"/>
      <c r="AX63" s="488"/>
      <c r="AY63" s="488"/>
      <c r="AZ63" s="488"/>
      <c r="BA63" s="488"/>
      <c r="BB63" s="488"/>
    </row>
    <row r="64" spans="1:54" ht="6" customHeight="1">
      <c r="A64" s="451" t="s">
        <v>405</v>
      </c>
      <c r="B64" s="451"/>
      <c r="C64" s="451"/>
      <c r="D64" s="451"/>
      <c r="E64" s="451"/>
      <c r="F64" s="451"/>
      <c r="G64" s="451"/>
      <c r="H64" s="451"/>
      <c r="I64" s="451"/>
      <c r="J64" s="451"/>
      <c r="K64" s="451"/>
      <c r="L64" s="451"/>
      <c r="M64" s="451"/>
      <c r="N64" s="451"/>
      <c r="O64" s="451"/>
      <c r="P64" s="451"/>
      <c r="Q64" s="451"/>
      <c r="R64" s="451"/>
      <c r="S64" s="451"/>
      <c r="T64" s="451"/>
      <c r="U64" s="451"/>
      <c r="V64" s="451"/>
      <c r="W64" s="451"/>
      <c r="X64" s="451"/>
      <c r="Y64" s="451"/>
      <c r="Z64" s="456"/>
      <c r="AA64" s="456"/>
      <c r="AB64" s="456"/>
      <c r="AC64" s="456"/>
      <c r="AD64" s="475"/>
      <c r="AE64" s="475"/>
      <c r="AF64" s="475"/>
      <c r="AG64" s="475"/>
      <c r="AH64" s="475"/>
      <c r="AI64" s="452"/>
      <c r="AJ64" s="452"/>
      <c r="AK64" s="452"/>
      <c r="AL64" s="452"/>
      <c r="AM64" s="488"/>
      <c r="AN64" s="488"/>
      <c r="AO64" s="488"/>
      <c r="AP64" s="488"/>
      <c r="AQ64" s="488"/>
      <c r="AR64" s="488"/>
      <c r="AS64" s="488"/>
      <c r="AT64" s="488"/>
      <c r="AU64" s="488"/>
      <c r="AV64" s="488"/>
      <c r="AW64" s="488"/>
      <c r="AX64" s="488"/>
      <c r="AY64" s="488"/>
      <c r="AZ64" s="488"/>
      <c r="BA64" s="488"/>
      <c r="BB64" s="488"/>
    </row>
    <row r="65" spans="1:54" ht="6" customHeight="1">
      <c r="A65" s="451"/>
      <c r="B65" s="451"/>
      <c r="C65" s="451"/>
      <c r="D65" s="451"/>
      <c r="E65" s="451"/>
      <c r="F65" s="451"/>
      <c r="G65" s="451"/>
      <c r="H65" s="451"/>
      <c r="I65" s="451"/>
      <c r="J65" s="451"/>
      <c r="K65" s="451"/>
      <c r="L65" s="451"/>
      <c r="M65" s="451"/>
      <c r="N65" s="451"/>
      <c r="O65" s="451"/>
      <c r="P65" s="451"/>
      <c r="Q65" s="451"/>
      <c r="R65" s="451"/>
      <c r="S65" s="451"/>
      <c r="T65" s="451"/>
      <c r="U65" s="451"/>
      <c r="V65" s="451"/>
      <c r="W65" s="451"/>
      <c r="X65" s="451"/>
      <c r="Y65" s="451"/>
      <c r="Z65" s="456"/>
      <c r="AA65" s="456"/>
      <c r="AB65" s="456"/>
      <c r="AC65" s="456"/>
      <c r="AD65" s="475"/>
      <c r="AE65" s="475"/>
      <c r="AF65" s="475"/>
      <c r="AG65" s="475"/>
      <c r="AH65" s="475"/>
      <c r="AI65" s="452"/>
      <c r="AJ65" s="452"/>
      <c r="AK65" s="452"/>
      <c r="AL65" s="452"/>
      <c r="AM65" s="488"/>
      <c r="AN65" s="488"/>
      <c r="AO65" s="488"/>
      <c r="AP65" s="488"/>
      <c r="AQ65" s="488"/>
      <c r="AR65" s="488"/>
      <c r="AS65" s="488"/>
      <c r="AT65" s="488"/>
      <c r="AU65" s="488"/>
      <c r="AV65" s="488"/>
      <c r="AW65" s="488"/>
      <c r="AX65" s="488"/>
      <c r="AY65" s="488"/>
      <c r="AZ65" s="488"/>
      <c r="BA65" s="488"/>
      <c r="BB65" s="488"/>
    </row>
    <row r="66" spans="1:54" ht="6" customHeight="1">
      <c r="A66" s="451"/>
      <c r="B66" s="451"/>
      <c r="C66" s="451"/>
      <c r="D66" s="451"/>
      <c r="E66" s="451"/>
      <c r="F66" s="451"/>
      <c r="G66" s="451"/>
      <c r="H66" s="451"/>
      <c r="I66" s="451"/>
      <c r="J66" s="451"/>
      <c r="K66" s="451"/>
      <c r="L66" s="451"/>
      <c r="M66" s="451"/>
      <c r="N66" s="451"/>
      <c r="O66" s="451"/>
      <c r="P66" s="451"/>
      <c r="Q66" s="451"/>
      <c r="R66" s="451"/>
      <c r="S66" s="451"/>
      <c r="T66" s="451"/>
      <c r="U66" s="451"/>
      <c r="V66" s="451"/>
      <c r="W66" s="451"/>
      <c r="X66" s="451"/>
      <c r="Y66" s="451"/>
      <c r="Z66" s="456"/>
      <c r="AA66" s="456"/>
      <c r="AB66" s="456"/>
      <c r="AC66" s="456"/>
      <c r="AD66" s="475"/>
      <c r="AE66" s="475"/>
      <c r="AF66" s="475"/>
      <c r="AG66" s="475"/>
      <c r="AH66" s="475"/>
      <c r="AI66" s="476" t="s">
        <v>390</v>
      </c>
      <c r="AJ66" s="452"/>
      <c r="AK66" s="452"/>
      <c r="AL66" s="452"/>
      <c r="AM66" s="488"/>
      <c r="AN66" s="488"/>
      <c r="AO66" s="488"/>
      <c r="AP66" s="488"/>
      <c r="AQ66" s="488"/>
      <c r="AR66" s="488"/>
      <c r="AS66" s="488"/>
      <c r="AT66" s="488"/>
      <c r="AU66" s="488"/>
      <c r="AV66" s="488"/>
      <c r="AW66" s="488"/>
      <c r="AX66" s="488"/>
      <c r="AY66" s="488"/>
      <c r="AZ66" s="488"/>
      <c r="BA66" s="488"/>
      <c r="BB66" s="488"/>
    </row>
    <row r="67" spans="1:54" ht="6" customHeight="1">
      <c r="A67" s="451" t="s">
        <v>406</v>
      </c>
      <c r="B67" s="452"/>
      <c r="C67" s="452"/>
      <c r="D67" s="452"/>
      <c r="E67" s="452"/>
      <c r="F67" s="452"/>
      <c r="G67" s="452"/>
      <c r="H67" s="452"/>
      <c r="I67" s="452"/>
      <c r="J67" s="452"/>
      <c r="K67" s="452"/>
      <c r="L67" s="452"/>
      <c r="M67" s="452"/>
      <c r="N67" s="452"/>
      <c r="O67" s="452"/>
      <c r="P67" s="452"/>
      <c r="Q67" s="452"/>
      <c r="R67" s="452"/>
      <c r="S67" s="452"/>
      <c r="T67" s="452"/>
      <c r="U67" s="452"/>
      <c r="V67" s="452"/>
      <c r="W67" s="452"/>
      <c r="X67" s="452"/>
      <c r="Y67" s="452"/>
      <c r="Z67" s="456"/>
      <c r="AA67" s="456"/>
      <c r="AB67" s="456"/>
      <c r="AC67" s="456"/>
      <c r="AD67" s="475"/>
      <c r="AE67" s="475"/>
      <c r="AF67" s="475"/>
      <c r="AG67" s="475"/>
      <c r="AH67" s="475"/>
      <c r="AI67" s="452"/>
      <c r="AJ67" s="452"/>
      <c r="AK67" s="452"/>
      <c r="AL67" s="452"/>
      <c r="AM67" s="488"/>
      <c r="AN67" s="488"/>
      <c r="AO67" s="488"/>
      <c r="AP67" s="488"/>
      <c r="AQ67" s="488"/>
      <c r="AR67" s="488"/>
      <c r="AS67" s="488"/>
      <c r="AT67" s="488"/>
      <c r="AU67" s="488"/>
      <c r="AV67" s="488"/>
      <c r="AW67" s="488"/>
      <c r="AX67" s="488"/>
      <c r="AY67" s="488"/>
      <c r="AZ67" s="488"/>
      <c r="BA67" s="488"/>
      <c r="BB67" s="488"/>
    </row>
    <row r="68" spans="1:54" ht="6" customHeight="1">
      <c r="A68" s="452"/>
      <c r="B68" s="452"/>
      <c r="C68" s="452"/>
      <c r="D68" s="452"/>
      <c r="E68" s="452"/>
      <c r="F68" s="452"/>
      <c r="G68" s="452"/>
      <c r="H68" s="452"/>
      <c r="I68" s="452"/>
      <c r="J68" s="452"/>
      <c r="K68" s="452"/>
      <c r="L68" s="452"/>
      <c r="M68" s="452"/>
      <c r="N68" s="452"/>
      <c r="O68" s="452"/>
      <c r="P68" s="452"/>
      <c r="Q68" s="452"/>
      <c r="R68" s="452"/>
      <c r="S68" s="452"/>
      <c r="T68" s="452"/>
      <c r="U68" s="452"/>
      <c r="V68" s="452"/>
      <c r="W68" s="452"/>
      <c r="X68" s="452"/>
      <c r="Y68" s="452"/>
      <c r="Z68" s="456"/>
      <c r="AA68" s="456"/>
      <c r="AB68" s="456"/>
      <c r="AC68" s="456"/>
      <c r="AD68" s="475"/>
      <c r="AE68" s="475"/>
      <c r="AF68" s="475"/>
      <c r="AG68" s="475"/>
      <c r="AH68" s="475"/>
      <c r="AI68" s="452"/>
      <c r="AJ68" s="452"/>
      <c r="AK68" s="452"/>
      <c r="AL68" s="452"/>
      <c r="AM68" s="488"/>
      <c r="AN68" s="488"/>
      <c r="AO68" s="488"/>
      <c r="AP68" s="488"/>
      <c r="AQ68" s="488"/>
      <c r="AR68" s="488"/>
      <c r="AS68" s="488"/>
      <c r="AT68" s="488"/>
      <c r="AU68" s="488"/>
      <c r="AV68" s="488"/>
      <c r="AW68" s="488"/>
      <c r="AX68" s="488"/>
      <c r="AY68" s="488"/>
      <c r="AZ68" s="488"/>
      <c r="BA68" s="488"/>
      <c r="BB68" s="488"/>
    </row>
    <row r="69" spans="1:54" ht="6" customHeight="1">
      <c r="A69" s="452"/>
      <c r="B69" s="452"/>
      <c r="C69" s="452"/>
      <c r="D69" s="452"/>
      <c r="E69" s="452"/>
      <c r="F69" s="452"/>
      <c r="G69" s="452"/>
      <c r="H69" s="452"/>
      <c r="I69" s="452"/>
      <c r="J69" s="452"/>
      <c r="K69" s="452"/>
      <c r="L69" s="452"/>
      <c r="M69" s="452"/>
      <c r="N69" s="452"/>
      <c r="O69" s="452"/>
      <c r="P69" s="452"/>
      <c r="Q69" s="452"/>
      <c r="R69" s="452"/>
      <c r="S69" s="452"/>
      <c r="T69" s="452"/>
      <c r="U69" s="452"/>
      <c r="V69" s="452"/>
      <c r="W69" s="452"/>
      <c r="X69" s="452"/>
      <c r="Y69" s="452"/>
      <c r="Z69" s="456"/>
      <c r="AA69" s="456"/>
      <c r="AB69" s="456"/>
      <c r="AC69" s="456"/>
      <c r="AD69" s="475"/>
      <c r="AE69" s="475"/>
      <c r="AF69" s="475"/>
      <c r="AG69" s="475"/>
      <c r="AH69" s="475"/>
      <c r="AI69" s="452"/>
      <c r="AJ69" s="452"/>
      <c r="AK69" s="452"/>
      <c r="AL69" s="452"/>
      <c r="AM69" s="488"/>
      <c r="AN69" s="488"/>
      <c r="AO69" s="488"/>
      <c r="AP69" s="488"/>
      <c r="AQ69" s="488"/>
      <c r="AR69" s="488"/>
      <c r="AS69" s="488"/>
      <c r="AT69" s="488"/>
      <c r="AU69" s="488"/>
      <c r="AV69" s="488"/>
      <c r="AW69" s="488"/>
      <c r="AX69" s="488"/>
      <c r="AY69" s="488"/>
      <c r="AZ69" s="488"/>
      <c r="BA69" s="488"/>
      <c r="BB69" s="488"/>
    </row>
    <row r="70" spans="1:54" ht="6" customHeight="1">
      <c r="A70" s="451" t="s">
        <v>407</v>
      </c>
      <c r="B70" s="451"/>
      <c r="C70" s="451"/>
      <c r="D70" s="451"/>
      <c r="E70" s="451"/>
      <c r="F70" s="451"/>
      <c r="G70" s="451"/>
      <c r="H70" s="451"/>
      <c r="I70" s="451"/>
      <c r="J70" s="451"/>
      <c r="K70" s="451"/>
      <c r="L70" s="451"/>
      <c r="M70" s="451"/>
      <c r="N70" s="451"/>
      <c r="O70" s="451"/>
      <c r="P70" s="451"/>
      <c r="Q70" s="451"/>
      <c r="R70" s="451"/>
      <c r="S70" s="451"/>
      <c r="T70" s="451"/>
      <c r="U70" s="451"/>
      <c r="V70" s="451"/>
      <c r="W70" s="451"/>
      <c r="X70" s="451"/>
      <c r="Y70" s="451"/>
      <c r="Z70" s="456"/>
      <c r="AA70" s="456"/>
      <c r="AB70" s="456"/>
      <c r="AC70" s="456"/>
      <c r="AD70" s="475"/>
      <c r="AE70" s="475"/>
      <c r="AF70" s="475"/>
      <c r="AG70" s="475"/>
      <c r="AH70" s="475"/>
      <c r="AI70" s="476" t="s">
        <v>392</v>
      </c>
      <c r="AJ70" s="452"/>
      <c r="AK70" s="452"/>
      <c r="AL70" s="452"/>
      <c r="AM70" s="463"/>
      <c r="AN70" s="463"/>
      <c r="AO70" s="463"/>
      <c r="AP70" s="463"/>
      <c r="AQ70" s="463"/>
      <c r="AR70" s="463"/>
      <c r="AS70" s="463"/>
      <c r="AT70" s="463"/>
      <c r="AU70" s="463"/>
      <c r="AV70" s="463"/>
      <c r="AW70" s="463"/>
      <c r="AX70" s="463"/>
      <c r="AY70" s="463"/>
      <c r="AZ70" s="463"/>
      <c r="BA70" s="463"/>
      <c r="BB70" s="463"/>
    </row>
    <row r="71" spans="1:54" ht="6" customHeight="1">
      <c r="A71" s="451"/>
      <c r="B71" s="451"/>
      <c r="C71" s="451"/>
      <c r="D71" s="451"/>
      <c r="E71" s="451"/>
      <c r="F71" s="451"/>
      <c r="G71" s="451"/>
      <c r="H71" s="451"/>
      <c r="I71" s="451"/>
      <c r="J71" s="451"/>
      <c r="K71" s="451"/>
      <c r="L71" s="451"/>
      <c r="M71" s="451"/>
      <c r="N71" s="451"/>
      <c r="O71" s="451"/>
      <c r="P71" s="451"/>
      <c r="Q71" s="451"/>
      <c r="R71" s="451"/>
      <c r="S71" s="451"/>
      <c r="T71" s="451"/>
      <c r="U71" s="451"/>
      <c r="V71" s="451"/>
      <c r="W71" s="451"/>
      <c r="X71" s="451"/>
      <c r="Y71" s="451"/>
      <c r="Z71" s="456"/>
      <c r="AA71" s="456"/>
      <c r="AB71" s="456"/>
      <c r="AC71" s="456"/>
      <c r="AD71" s="475"/>
      <c r="AE71" s="475"/>
      <c r="AF71" s="475"/>
      <c r="AG71" s="475"/>
      <c r="AH71" s="475"/>
      <c r="AI71" s="452"/>
      <c r="AJ71" s="452"/>
      <c r="AK71" s="452"/>
      <c r="AL71" s="452"/>
      <c r="AM71" s="463"/>
      <c r="AN71" s="463"/>
      <c r="AO71" s="463"/>
      <c r="AP71" s="463"/>
      <c r="AQ71" s="463"/>
      <c r="AR71" s="463"/>
      <c r="AS71" s="463"/>
      <c r="AT71" s="463"/>
      <c r="AU71" s="463"/>
      <c r="AV71" s="463"/>
      <c r="AW71" s="463"/>
      <c r="AX71" s="463"/>
      <c r="AY71" s="463"/>
      <c r="AZ71" s="463"/>
      <c r="BA71" s="463"/>
      <c r="BB71" s="463"/>
    </row>
    <row r="72" spans="1:54" ht="6" customHeight="1">
      <c r="A72" s="451"/>
      <c r="B72" s="451"/>
      <c r="C72" s="451"/>
      <c r="D72" s="451"/>
      <c r="E72" s="451"/>
      <c r="F72" s="451"/>
      <c r="G72" s="451"/>
      <c r="H72" s="451"/>
      <c r="I72" s="451"/>
      <c r="J72" s="451"/>
      <c r="K72" s="451"/>
      <c r="L72" s="451"/>
      <c r="M72" s="451"/>
      <c r="N72" s="451"/>
      <c r="O72" s="451"/>
      <c r="P72" s="451"/>
      <c r="Q72" s="451"/>
      <c r="R72" s="451"/>
      <c r="S72" s="451"/>
      <c r="T72" s="451"/>
      <c r="U72" s="451"/>
      <c r="V72" s="451"/>
      <c r="W72" s="451"/>
      <c r="X72" s="451"/>
      <c r="Y72" s="451"/>
      <c r="Z72" s="456"/>
      <c r="AA72" s="456"/>
      <c r="AB72" s="456"/>
      <c r="AC72" s="456"/>
      <c r="AD72" s="475"/>
      <c r="AE72" s="475"/>
      <c r="AF72" s="475"/>
      <c r="AG72" s="475"/>
      <c r="AH72" s="475"/>
      <c r="AI72" s="452"/>
      <c r="AJ72" s="452"/>
      <c r="AK72" s="452"/>
      <c r="AL72" s="452"/>
      <c r="AM72" s="463"/>
      <c r="AN72" s="463"/>
      <c r="AO72" s="463"/>
      <c r="AP72" s="463"/>
      <c r="AQ72" s="463"/>
      <c r="AR72" s="463"/>
      <c r="AS72" s="463"/>
      <c r="AT72" s="463"/>
      <c r="AU72" s="463"/>
      <c r="AV72" s="463"/>
      <c r="AW72" s="463"/>
      <c r="AX72" s="463"/>
      <c r="AY72" s="463"/>
      <c r="AZ72" s="463"/>
      <c r="BA72" s="463"/>
      <c r="BB72" s="463"/>
    </row>
    <row r="73" spans="1:54" ht="6" customHeight="1">
      <c r="A73" s="451" t="s">
        <v>408</v>
      </c>
      <c r="B73" s="452"/>
      <c r="C73" s="452"/>
      <c r="D73" s="452"/>
      <c r="E73" s="452"/>
      <c r="F73" s="452"/>
      <c r="G73" s="452"/>
      <c r="H73" s="452"/>
      <c r="I73" s="452"/>
      <c r="J73" s="452"/>
      <c r="K73" s="452"/>
      <c r="L73" s="452"/>
      <c r="M73" s="452"/>
      <c r="N73" s="452"/>
      <c r="O73" s="452"/>
      <c r="P73" s="452"/>
      <c r="Q73" s="452"/>
      <c r="R73" s="452"/>
      <c r="S73" s="452"/>
      <c r="T73" s="452"/>
      <c r="U73" s="452"/>
      <c r="V73" s="452"/>
      <c r="W73" s="452"/>
      <c r="X73" s="452"/>
      <c r="Y73" s="452"/>
      <c r="Z73" s="456"/>
      <c r="AA73" s="456"/>
      <c r="AB73" s="456"/>
      <c r="AC73" s="456"/>
      <c r="AD73" s="475"/>
      <c r="AE73" s="475"/>
      <c r="AF73" s="475"/>
      <c r="AG73" s="475"/>
      <c r="AH73" s="475"/>
      <c r="AI73" s="452"/>
      <c r="AJ73" s="452"/>
      <c r="AK73" s="452"/>
      <c r="AL73" s="452"/>
      <c r="AM73" s="463"/>
      <c r="AN73" s="463"/>
      <c r="AO73" s="463"/>
      <c r="AP73" s="463"/>
      <c r="AQ73" s="463"/>
      <c r="AR73" s="463"/>
      <c r="AS73" s="463"/>
      <c r="AT73" s="463"/>
      <c r="AU73" s="463"/>
      <c r="AV73" s="463"/>
      <c r="AW73" s="463"/>
      <c r="AX73" s="463"/>
      <c r="AY73" s="463"/>
      <c r="AZ73" s="463"/>
      <c r="BA73" s="463"/>
      <c r="BB73" s="463"/>
    </row>
    <row r="74" spans="1:54" ht="6" customHeight="1">
      <c r="A74" s="452"/>
      <c r="B74" s="452"/>
      <c r="C74" s="452"/>
      <c r="D74" s="452"/>
      <c r="E74" s="452"/>
      <c r="F74" s="452"/>
      <c r="G74" s="452"/>
      <c r="H74" s="452"/>
      <c r="I74" s="452"/>
      <c r="J74" s="452"/>
      <c r="K74" s="452"/>
      <c r="L74" s="452"/>
      <c r="M74" s="452"/>
      <c r="N74" s="452"/>
      <c r="O74" s="452"/>
      <c r="P74" s="452"/>
      <c r="Q74" s="452"/>
      <c r="R74" s="452"/>
      <c r="S74" s="452"/>
      <c r="T74" s="452"/>
      <c r="U74" s="452"/>
      <c r="V74" s="452"/>
      <c r="W74" s="452"/>
      <c r="X74" s="452"/>
      <c r="Y74" s="452"/>
      <c r="Z74" s="456"/>
      <c r="AA74" s="456"/>
      <c r="AB74" s="456"/>
      <c r="AC74" s="456"/>
      <c r="AD74" s="475"/>
      <c r="AE74" s="475"/>
      <c r="AF74" s="475"/>
      <c r="AG74" s="475"/>
      <c r="AH74" s="475"/>
      <c r="AI74" s="476" t="s">
        <v>409</v>
      </c>
      <c r="AJ74" s="452"/>
      <c r="AK74" s="452"/>
      <c r="AL74" s="452"/>
      <c r="AM74" s="488"/>
      <c r="AN74" s="488"/>
      <c r="AO74" s="488"/>
      <c r="AP74" s="488"/>
      <c r="AQ74" s="488"/>
      <c r="AR74" s="488"/>
      <c r="AS74" s="488"/>
      <c r="AT74" s="488"/>
      <c r="AU74" s="488"/>
      <c r="AV74" s="488"/>
      <c r="AW74" s="488"/>
      <c r="AX74" s="488"/>
      <c r="AY74" s="488"/>
      <c r="AZ74" s="488"/>
      <c r="BA74" s="488"/>
      <c r="BB74" s="488"/>
    </row>
    <row r="75" spans="1:54" ht="6" customHeight="1">
      <c r="A75" s="452"/>
      <c r="B75" s="452"/>
      <c r="C75" s="452"/>
      <c r="D75" s="452"/>
      <c r="E75" s="452"/>
      <c r="F75" s="452"/>
      <c r="G75" s="452"/>
      <c r="H75" s="452"/>
      <c r="I75" s="452"/>
      <c r="J75" s="452"/>
      <c r="K75" s="452"/>
      <c r="L75" s="452"/>
      <c r="M75" s="452"/>
      <c r="N75" s="452"/>
      <c r="O75" s="452"/>
      <c r="P75" s="452"/>
      <c r="Q75" s="452"/>
      <c r="R75" s="452"/>
      <c r="S75" s="452"/>
      <c r="T75" s="452"/>
      <c r="U75" s="452"/>
      <c r="V75" s="452"/>
      <c r="W75" s="452"/>
      <c r="X75" s="452"/>
      <c r="Y75" s="452"/>
      <c r="Z75" s="456"/>
      <c r="AA75" s="456"/>
      <c r="AB75" s="456"/>
      <c r="AC75" s="456"/>
      <c r="AD75" s="475"/>
      <c r="AE75" s="475"/>
      <c r="AF75" s="475"/>
      <c r="AG75" s="475"/>
      <c r="AH75" s="475"/>
      <c r="AI75" s="452"/>
      <c r="AJ75" s="452"/>
      <c r="AK75" s="452"/>
      <c r="AL75" s="452"/>
      <c r="AM75" s="488"/>
      <c r="AN75" s="488"/>
      <c r="AO75" s="488"/>
      <c r="AP75" s="488"/>
      <c r="AQ75" s="488"/>
      <c r="AR75" s="488"/>
      <c r="AS75" s="488"/>
      <c r="AT75" s="488"/>
      <c r="AU75" s="488"/>
      <c r="AV75" s="488"/>
      <c r="AW75" s="488"/>
      <c r="AX75" s="488"/>
      <c r="AY75" s="488"/>
      <c r="AZ75" s="488"/>
      <c r="BA75" s="488"/>
      <c r="BB75" s="488"/>
    </row>
    <row r="76" spans="1:54" ht="6" customHeight="1">
      <c r="A76" s="451" t="s">
        <v>410</v>
      </c>
      <c r="B76" s="452"/>
      <c r="C76" s="452"/>
      <c r="D76" s="452"/>
      <c r="E76" s="452"/>
      <c r="F76" s="452"/>
      <c r="G76" s="452"/>
      <c r="H76" s="452"/>
      <c r="I76" s="452"/>
      <c r="J76" s="452"/>
      <c r="K76" s="452"/>
      <c r="L76" s="452"/>
      <c r="M76" s="452"/>
      <c r="N76" s="452"/>
      <c r="O76" s="452"/>
      <c r="P76" s="452"/>
      <c r="Q76" s="452"/>
      <c r="R76" s="452"/>
      <c r="S76" s="452"/>
      <c r="T76" s="452"/>
      <c r="U76" s="452"/>
      <c r="V76" s="452"/>
      <c r="W76" s="452"/>
      <c r="X76" s="452"/>
      <c r="Y76" s="452"/>
      <c r="Z76" s="456"/>
      <c r="AA76" s="456"/>
      <c r="AB76" s="456"/>
      <c r="AC76" s="456"/>
      <c r="AD76" s="475"/>
      <c r="AE76" s="475"/>
      <c r="AF76" s="475"/>
      <c r="AG76" s="475"/>
      <c r="AH76" s="475"/>
      <c r="AI76" s="452"/>
      <c r="AJ76" s="452"/>
      <c r="AK76" s="452"/>
      <c r="AL76" s="452"/>
      <c r="AM76" s="488"/>
      <c r="AN76" s="488"/>
      <c r="AO76" s="488"/>
      <c r="AP76" s="488"/>
      <c r="AQ76" s="488"/>
      <c r="AR76" s="488"/>
      <c r="AS76" s="488"/>
      <c r="AT76" s="488"/>
      <c r="AU76" s="488"/>
      <c r="AV76" s="488"/>
      <c r="AW76" s="488"/>
      <c r="AX76" s="488"/>
      <c r="AY76" s="488"/>
      <c r="AZ76" s="488"/>
      <c r="BA76" s="488"/>
      <c r="BB76" s="488"/>
    </row>
    <row r="77" spans="1:54" ht="6" customHeight="1">
      <c r="A77" s="452"/>
      <c r="B77" s="452"/>
      <c r="C77" s="452"/>
      <c r="D77" s="452"/>
      <c r="E77" s="452"/>
      <c r="F77" s="452"/>
      <c r="G77" s="452"/>
      <c r="H77" s="452"/>
      <c r="I77" s="452"/>
      <c r="J77" s="452"/>
      <c r="K77" s="452"/>
      <c r="L77" s="452"/>
      <c r="M77" s="452"/>
      <c r="N77" s="452"/>
      <c r="O77" s="452"/>
      <c r="P77" s="452"/>
      <c r="Q77" s="452"/>
      <c r="R77" s="452"/>
      <c r="S77" s="452"/>
      <c r="T77" s="452"/>
      <c r="U77" s="452"/>
      <c r="V77" s="452"/>
      <c r="W77" s="452"/>
      <c r="X77" s="452"/>
      <c r="Y77" s="452"/>
      <c r="Z77" s="456"/>
      <c r="AA77" s="456"/>
      <c r="AB77" s="456"/>
      <c r="AC77" s="456"/>
      <c r="AD77" s="475"/>
      <c r="AE77" s="475"/>
      <c r="AF77" s="475"/>
      <c r="AG77" s="475"/>
      <c r="AH77" s="475"/>
      <c r="AI77" s="452"/>
      <c r="AJ77" s="452"/>
      <c r="AK77" s="452"/>
      <c r="AL77" s="452"/>
      <c r="AM77" s="488"/>
      <c r="AN77" s="488"/>
      <c r="AO77" s="488"/>
      <c r="AP77" s="488"/>
      <c r="AQ77" s="488"/>
      <c r="AR77" s="488"/>
      <c r="AS77" s="488"/>
      <c r="AT77" s="488"/>
      <c r="AU77" s="488"/>
      <c r="AV77" s="488"/>
      <c r="AW77" s="488"/>
      <c r="AX77" s="488"/>
      <c r="AY77" s="488"/>
      <c r="AZ77" s="488"/>
      <c r="BA77" s="488"/>
      <c r="BB77" s="488"/>
    </row>
    <row r="78" spans="1:54" ht="6" customHeight="1">
      <c r="A78" s="452"/>
      <c r="B78" s="452"/>
      <c r="C78" s="452"/>
      <c r="D78" s="452"/>
      <c r="E78" s="452"/>
      <c r="F78" s="452"/>
      <c r="G78" s="452"/>
      <c r="H78" s="452"/>
      <c r="I78" s="452"/>
      <c r="J78" s="452"/>
      <c r="K78" s="452"/>
      <c r="L78" s="452"/>
      <c r="M78" s="452"/>
      <c r="N78" s="452"/>
      <c r="O78" s="452"/>
      <c r="P78" s="452"/>
      <c r="Q78" s="452"/>
      <c r="R78" s="452"/>
      <c r="S78" s="452"/>
      <c r="T78" s="452"/>
      <c r="U78" s="452"/>
      <c r="V78" s="452"/>
      <c r="W78" s="452"/>
      <c r="X78" s="452"/>
      <c r="Y78" s="452"/>
      <c r="Z78" s="456"/>
      <c r="AA78" s="456"/>
      <c r="AB78" s="456"/>
      <c r="AC78" s="456"/>
      <c r="AD78" s="475"/>
      <c r="AE78" s="475"/>
      <c r="AF78" s="475"/>
      <c r="AG78" s="475"/>
      <c r="AH78" s="475"/>
      <c r="AI78" s="476" t="s">
        <v>393</v>
      </c>
      <c r="AJ78" s="452"/>
      <c r="AK78" s="452"/>
      <c r="AL78" s="452"/>
      <c r="AM78" s="40"/>
      <c r="AN78" s="40"/>
      <c r="AO78" s="40"/>
      <c r="AP78" s="40"/>
      <c r="AQ78" s="40"/>
      <c r="AR78" s="40"/>
      <c r="AS78" s="40"/>
      <c r="AT78" s="40"/>
      <c r="AU78" s="40"/>
      <c r="AV78" s="40"/>
      <c r="AW78" s="40"/>
      <c r="AX78" s="40"/>
      <c r="AY78" s="40"/>
      <c r="AZ78" s="40"/>
      <c r="BA78" s="40"/>
      <c r="BB78" s="40"/>
    </row>
    <row r="79" spans="1:54" ht="6" customHeight="1">
      <c r="A79" s="451" t="s">
        <v>411</v>
      </c>
      <c r="B79" s="451"/>
      <c r="C79" s="451"/>
      <c r="D79" s="451"/>
      <c r="E79" s="451"/>
      <c r="F79" s="451"/>
      <c r="G79" s="451"/>
      <c r="H79" s="451"/>
      <c r="I79" s="451"/>
      <c r="J79" s="451"/>
      <c r="K79" s="451"/>
      <c r="L79" s="451"/>
      <c r="M79" s="451"/>
      <c r="N79" s="451"/>
      <c r="O79" s="451"/>
      <c r="P79" s="451"/>
      <c r="Q79" s="451"/>
      <c r="R79" s="451"/>
      <c r="S79" s="451"/>
      <c r="T79" s="451"/>
      <c r="U79" s="451"/>
      <c r="V79" s="451"/>
      <c r="W79" s="451"/>
      <c r="X79" s="451"/>
      <c r="Y79" s="451"/>
      <c r="Z79" s="456"/>
      <c r="AA79" s="456"/>
      <c r="AB79" s="456"/>
      <c r="AC79" s="456"/>
      <c r="AD79" s="475"/>
      <c r="AE79" s="475"/>
      <c r="AF79" s="475"/>
      <c r="AG79" s="475"/>
      <c r="AH79" s="475"/>
      <c r="AI79" s="452"/>
      <c r="AJ79" s="452"/>
      <c r="AK79" s="452"/>
      <c r="AL79" s="452"/>
      <c r="AM79" s="492"/>
      <c r="AN79" s="493"/>
      <c r="AO79" s="495"/>
      <c r="AP79" s="495"/>
      <c r="AQ79" s="453" t="s">
        <v>375</v>
      </c>
      <c r="AR79" s="496"/>
      <c r="AS79" s="497"/>
      <c r="AT79" s="453" t="s">
        <v>376</v>
      </c>
      <c r="AU79" s="496"/>
      <c r="AV79" s="497"/>
      <c r="AW79" s="453" t="s">
        <v>377</v>
      </c>
      <c r="AX79" s="453" t="s">
        <v>395</v>
      </c>
      <c r="AY79" s="40"/>
      <c r="AZ79" s="40"/>
      <c r="BA79" s="40"/>
      <c r="BB79" s="40"/>
    </row>
    <row r="80" spans="1:54" ht="6" customHeight="1">
      <c r="A80" s="451"/>
      <c r="B80" s="451"/>
      <c r="C80" s="451"/>
      <c r="D80" s="451"/>
      <c r="E80" s="451"/>
      <c r="F80" s="451"/>
      <c r="G80" s="451"/>
      <c r="H80" s="451"/>
      <c r="I80" s="451"/>
      <c r="J80" s="451"/>
      <c r="K80" s="451"/>
      <c r="L80" s="451"/>
      <c r="M80" s="451"/>
      <c r="N80" s="451"/>
      <c r="O80" s="451"/>
      <c r="P80" s="451"/>
      <c r="Q80" s="451"/>
      <c r="R80" s="451"/>
      <c r="S80" s="451"/>
      <c r="T80" s="451"/>
      <c r="U80" s="451"/>
      <c r="V80" s="451"/>
      <c r="W80" s="451"/>
      <c r="X80" s="451"/>
      <c r="Y80" s="451"/>
      <c r="Z80" s="456"/>
      <c r="AA80" s="456"/>
      <c r="AB80" s="456"/>
      <c r="AC80" s="456"/>
      <c r="AD80" s="475"/>
      <c r="AE80" s="475"/>
      <c r="AF80" s="475"/>
      <c r="AG80" s="475"/>
      <c r="AH80" s="475"/>
      <c r="AI80" s="452"/>
      <c r="AJ80" s="452"/>
      <c r="AK80" s="452"/>
      <c r="AL80" s="452"/>
      <c r="AM80" s="493"/>
      <c r="AN80" s="493"/>
      <c r="AO80" s="495"/>
      <c r="AP80" s="495"/>
      <c r="AQ80" s="460"/>
      <c r="AR80" s="497"/>
      <c r="AS80" s="497"/>
      <c r="AT80" s="460"/>
      <c r="AU80" s="497"/>
      <c r="AV80" s="497"/>
      <c r="AW80" s="460"/>
      <c r="AX80" s="485"/>
      <c r="AY80" s="40"/>
      <c r="AZ80" s="40"/>
      <c r="BA80" s="40"/>
      <c r="BB80" s="40"/>
    </row>
    <row r="81" spans="1:54" ht="6" customHeight="1">
      <c r="A81" s="451"/>
      <c r="B81" s="451"/>
      <c r="C81" s="451"/>
      <c r="D81" s="451"/>
      <c r="E81" s="451"/>
      <c r="F81" s="451"/>
      <c r="G81" s="451"/>
      <c r="H81" s="451"/>
      <c r="I81" s="451"/>
      <c r="J81" s="451"/>
      <c r="K81" s="451"/>
      <c r="L81" s="451"/>
      <c r="M81" s="451"/>
      <c r="N81" s="451"/>
      <c r="O81" s="451"/>
      <c r="P81" s="451"/>
      <c r="Q81" s="451"/>
      <c r="R81" s="451"/>
      <c r="S81" s="451"/>
      <c r="T81" s="451"/>
      <c r="U81" s="451"/>
      <c r="V81" s="451"/>
      <c r="W81" s="451"/>
      <c r="X81" s="451"/>
      <c r="Y81" s="451"/>
      <c r="Z81" s="456"/>
      <c r="AA81" s="456"/>
      <c r="AB81" s="456"/>
      <c r="AC81" s="456"/>
      <c r="AD81" s="475"/>
      <c r="AE81" s="475"/>
      <c r="AF81" s="475"/>
      <c r="AG81" s="475"/>
      <c r="AH81" s="475"/>
      <c r="AI81" s="452"/>
      <c r="AJ81" s="452"/>
      <c r="AK81" s="452"/>
      <c r="AL81" s="452"/>
      <c r="AM81" s="40"/>
      <c r="AN81" s="40"/>
      <c r="AO81" s="40"/>
      <c r="AP81" s="40"/>
      <c r="AQ81" s="40"/>
      <c r="AR81" s="40"/>
      <c r="AS81" s="40"/>
      <c r="AT81" s="40"/>
      <c r="AU81" s="40"/>
      <c r="AV81" s="40"/>
      <c r="AW81" s="40"/>
      <c r="AX81" s="40"/>
      <c r="AY81" s="40"/>
      <c r="AZ81" s="40"/>
      <c r="BA81" s="40"/>
      <c r="BB81" s="40"/>
    </row>
    <row r="82" spans="1:54" ht="6" customHeight="1">
      <c r="A82" s="451" t="s">
        <v>412</v>
      </c>
      <c r="B82" s="451"/>
      <c r="C82" s="451"/>
      <c r="D82" s="451"/>
      <c r="E82" s="451"/>
      <c r="F82" s="451"/>
      <c r="G82" s="451"/>
      <c r="H82" s="451"/>
      <c r="I82" s="451"/>
      <c r="J82" s="451"/>
      <c r="K82" s="451"/>
      <c r="L82" s="451"/>
      <c r="M82" s="451"/>
      <c r="N82" s="451"/>
      <c r="O82" s="451"/>
      <c r="P82" s="451"/>
      <c r="Q82" s="451"/>
      <c r="R82" s="451"/>
      <c r="S82" s="451"/>
      <c r="T82" s="451"/>
      <c r="U82" s="451"/>
      <c r="V82" s="451"/>
      <c r="W82" s="451"/>
      <c r="X82" s="451"/>
      <c r="Y82" s="451"/>
      <c r="Z82" s="456"/>
      <c r="AA82" s="456"/>
      <c r="AB82" s="456"/>
      <c r="AC82" s="456"/>
      <c r="AD82" s="475"/>
      <c r="AE82" s="475"/>
      <c r="AF82" s="475"/>
      <c r="AG82" s="475"/>
      <c r="AH82" s="475"/>
      <c r="AI82" s="476" t="s">
        <v>397</v>
      </c>
      <c r="AJ82" s="452"/>
      <c r="AK82" s="452"/>
      <c r="AL82" s="452"/>
      <c r="AM82" s="41"/>
      <c r="AN82" s="41"/>
      <c r="AO82" s="41"/>
      <c r="AP82" s="41"/>
      <c r="AQ82" s="41"/>
      <c r="AR82" s="41"/>
      <c r="AS82" s="41"/>
      <c r="AT82" s="41"/>
      <c r="AU82" s="41"/>
      <c r="AV82" s="41"/>
      <c r="AW82" s="41"/>
      <c r="AX82" s="41"/>
      <c r="AY82" s="41"/>
      <c r="AZ82" s="41"/>
      <c r="BA82" s="41"/>
      <c r="BB82" s="41"/>
    </row>
    <row r="83" spans="1:54" ht="6" customHeight="1">
      <c r="A83" s="451"/>
      <c r="B83" s="451"/>
      <c r="C83" s="451"/>
      <c r="D83" s="451"/>
      <c r="E83" s="451"/>
      <c r="F83" s="451"/>
      <c r="G83" s="451"/>
      <c r="H83" s="451"/>
      <c r="I83" s="451"/>
      <c r="J83" s="451"/>
      <c r="K83" s="451"/>
      <c r="L83" s="451"/>
      <c r="M83" s="451"/>
      <c r="N83" s="451"/>
      <c r="O83" s="451"/>
      <c r="P83" s="451"/>
      <c r="Q83" s="451"/>
      <c r="R83" s="451"/>
      <c r="S83" s="451"/>
      <c r="T83" s="451"/>
      <c r="U83" s="451"/>
      <c r="V83" s="451"/>
      <c r="W83" s="451"/>
      <c r="X83" s="451"/>
      <c r="Y83" s="451"/>
      <c r="Z83" s="456"/>
      <c r="AA83" s="456"/>
      <c r="AB83" s="456"/>
      <c r="AC83" s="456"/>
      <c r="AD83" s="475"/>
      <c r="AE83" s="475"/>
      <c r="AF83" s="475"/>
      <c r="AG83" s="475"/>
      <c r="AH83" s="475"/>
      <c r="AI83" s="452"/>
      <c r="AJ83" s="452"/>
      <c r="AK83" s="452"/>
      <c r="AL83" s="452"/>
      <c r="AM83" s="494"/>
      <c r="AN83" s="490"/>
      <c r="AO83" s="490"/>
      <c r="AP83" s="463" t="s">
        <v>398</v>
      </c>
      <c r="AQ83" s="494"/>
      <c r="AR83" s="490"/>
      <c r="AS83" s="490"/>
      <c r="AT83" s="463" t="s">
        <v>398</v>
      </c>
      <c r="AU83" s="494"/>
      <c r="AV83" s="490"/>
      <c r="AW83" s="490"/>
      <c r="AX83" s="41"/>
      <c r="AY83" s="41"/>
      <c r="AZ83" s="41"/>
      <c r="BA83" s="41"/>
      <c r="BB83" s="41"/>
    </row>
    <row r="84" spans="1:54" ht="6" customHeight="1">
      <c r="A84" s="451"/>
      <c r="B84" s="451"/>
      <c r="C84" s="451"/>
      <c r="D84" s="451"/>
      <c r="E84" s="451"/>
      <c r="F84" s="451"/>
      <c r="G84" s="451"/>
      <c r="H84" s="451"/>
      <c r="I84" s="451"/>
      <c r="J84" s="451"/>
      <c r="K84" s="451"/>
      <c r="L84" s="451"/>
      <c r="M84" s="451"/>
      <c r="N84" s="451"/>
      <c r="O84" s="451"/>
      <c r="P84" s="451"/>
      <c r="Q84" s="451"/>
      <c r="R84" s="451"/>
      <c r="S84" s="451"/>
      <c r="T84" s="451"/>
      <c r="U84" s="451"/>
      <c r="V84" s="451"/>
      <c r="W84" s="451"/>
      <c r="X84" s="451"/>
      <c r="Y84" s="451"/>
      <c r="Z84" s="456"/>
      <c r="AA84" s="456"/>
      <c r="AB84" s="456"/>
      <c r="AC84" s="456"/>
      <c r="AD84" s="475"/>
      <c r="AE84" s="475"/>
      <c r="AF84" s="475"/>
      <c r="AG84" s="475"/>
      <c r="AH84" s="475"/>
      <c r="AI84" s="452"/>
      <c r="AJ84" s="452"/>
      <c r="AK84" s="452"/>
      <c r="AL84" s="452"/>
      <c r="AM84" s="490"/>
      <c r="AN84" s="490"/>
      <c r="AO84" s="490"/>
      <c r="AP84" s="487"/>
      <c r="AQ84" s="490"/>
      <c r="AR84" s="490"/>
      <c r="AS84" s="490"/>
      <c r="AT84" s="487"/>
      <c r="AU84" s="490"/>
      <c r="AV84" s="490"/>
      <c r="AW84" s="490"/>
      <c r="AX84" s="41"/>
      <c r="AY84" s="41"/>
      <c r="AZ84" s="41"/>
      <c r="BA84" s="41"/>
      <c r="BB84" s="41"/>
    </row>
    <row r="85" spans="1:54" ht="6" customHeight="1">
      <c r="A85" s="451" t="s">
        <v>413</v>
      </c>
      <c r="B85" s="451"/>
      <c r="C85" s="451"/>
      <c r="D85" s="451"/>
      <c r="E85" s="451"/>
      <c r="F85" s="451"/>
      <c r="G85" s="451"/>
      <c r="H85" s="451"/>
      <c r="I85" s="451"/>
      <c r="J85" s="451"/>
      <c r="K85" s="451"/>
      <c r="L85" s="451"/>
      <c r="M85" s="451"/>
      <c r="N85" s="451"/>
      <c r="O85" s="451"/>
      <c r="P85" s="451"/>
      <c r="Q85" s="451"/>
      <c r="R85" s="451"/>
      <c r="S85" s="451"/>
      <c r="T85" s="451"/>
      <c r="U85" s="451"/>
      <c r="V85" s="451"/>
      <c r="W85" s="451"/>
      <c r="X85" s="451"/>
      <c r="Y85" s="451"/>
      <c r="Z85" s="456"/>
      <c r="AA85" s="456"/>
      <c r="AB85" s="456"/>
      <c r="AC85" s="456"/>
      <c r="AD85" s="475"/>
      <c r="AE85" s="475"/>
      <c r="AF85" s="475"/>
      <c r="AG85" s="475"/>
      <c r="AH85" s="475"/>
      <c r="AI85" s="452"/>
      <c r="AJ85" s="452"/>
      <c r="AK85" s="452"/>
      <c r="AL85" s="452"/>
      <c r="AM85" s="41"/>
      <c r="AN85" s="41"/>
      <c r="AO85" s="41"/>
      <c r="AP85" s="41"/>
      <c r="AQ85" s="41"/>
      <c r="AR85" s="41"/>
      <c r="AS85" s="41"/>
      <c r="AT85" s="41"/>
      <c r="AU85" s="41"/>
      <c r="AV85" s="41"/>
      <c r="AW85" s="41"/>
      <c r="AX85" s="41"/>
      <c r="AY85" s="41"/>
      <c r="AZ85" s="41"/>
      <c r="BA85" s="41"/>
      <c r="BB85" s="41"/>
    </row>
    <row r="86" spans="1:54" ht="6" customHeight="1">
      <c r="A86" s="451"/>
      <c r="B86" s="451"/>
      <c r="C86" s="451"/>
      <c r="D86" s="451"/>
      <c r="E86" s="451"/>
      <c r="F86" s="451"/>
      <c r="G86" s="451"/>
      <c r="H86" s="451"/>
      <c r="I86" s="451"/>
      <c r="J86" s="451"/>
      <c r="K86" s="451"/>
      <c r="L86" s="451"/>
      <c r="M86" s="451"/>
      <c r="N86" s="451"/>
      <c r="O86" s="451"/>
      <c r="P86" s="451"/>
      <c r="Q86" s="451"/>
      <c r="R86" s="451"/>
      <c r="S86" s="451"/>
      <c r="T86" s="451"/>
      <c r="U86" s="451"/>
      <c r="V86" s="451"/>
      <c r="W86" s="451"/>
      <c r="X86" s="451"/>
      <c r="Y86" s="451"/>
      <c r="Z86" s="456"/>
      <c r="AA86" s="456"/>
      <c r="AB86" s="456"/>
      <c r="AC86" s="456"/>
      <c r="AD86" s="475"/>
      <c r="AE86" s="475"/>
      <c r="AF86" s="475"/>
      <c r="AG86" s="475"/>
      <c r="AH86" s="475"/>
      <c r="AI86" s="476" t="s">
        <v>400</v>
      </c>
      <c r="AJ86" s="452"/>
      <c r="AK86" s="452"/>
      <c r="AL86" s="452"/>
      <c r="AM86" s="41"/>
      <c r="AN86" s="41"/>
      <c r="AO86" s="41"/>
      <c r="AP86" s="41"/>
      <c r="AQ86" s="41"/>
      <c r="AR86" s="41"/>
      <c r="AS86" s="41"/>
      <c r="AT86" s="41"/>
      <c r="AU86" s="41"/>
      <c r="AV86" s="41"/>
      <c r="AW86" s="41"/>
      <c r="AX86" s="41"/>
      <c r="AY86" s="41"/>
      <c r="AZ86" s="41"/>
      <c r="BA86" s="41"/>
      <c r="BB86" s="41"/>
    </row>
    <row r="87" spans="1:54" ht="6" customHeight="1">
      <c r="A87" s="451"/>
      <c r="B87" s="451"/>
      <c r="C87" s="451"/>
      <c r="D87" s="451"/>
      <c r="E87" s="451"/>
      <c r="F87" s="451"/>
      <c r="G87" s="451"/>
      <c r="H87" s="451"/>
      <c r="I87" s="451"/>
      <c r="J87" s="451"/>
      <c r="K87" s="451"/>
      <c r="L87" s="451"/>
      <c r="M87" s="451"/>
      <c r="N87" s="451"/>
      <c r="O87" s="451"/>
      <c r="P87" s="451"/>
      <c r="Q87" s="451"/>
      <c r="R87" s="451"/>
      <c r="S87" s="451"/>
      <c r="T87" s="451"/>
      <c r="U87" s="451"/>
      <c r="V87" s="451"/>
      <c r="W87" s="451"/>
      <c r="X87" s="451"/>
      <c r="Y87" s="451"/>
      <c r="Z87" s="456"/>
      <c r="AA87" s="456"/>
      <c r="AB87" s="456"/>
      <c r="AC87" s="456"/>
      <c r="AD87" s="475"/>
      <c r="AE87" s="475"/>
      <c r="AF87" s="475"/>
      <c r="AG87" s="475"/>
      <c r="AH87" s="475"/>
      <c r="AI87" s="452"/>
      <c r="AJ87" s="452"/>
      <c r="AK87" s="452"/>
      <c r="AL87" s="452"/>
      <c r="AM87" s="489"/>
      <c r="AN87" s="490"/>
      <c r="AO87" s="490"/>
      <c r="AP87" s="490"/>
      <c r="AQ87" s="490"/>
      <c r="AR87" s="490"/>
      <c r="AS87" s="490"/>
      <c r="AT87" s="490"/>
      <c r="AU87" s="490"/>
      <c r="AV87" s="490"/>
      <c r="AW87" s="490"/>
      <c r="AX87" s="463" t="s">
        <v>401</v>
      </c>
      <c r="AY87" s="41"/>
      <c r="AZ87" s="41"/>
      <c r="BA87" s="41"/>
      <c r="BB87" s="41"/>
    </row>
    <row r="88" spans="1:54" ht="6" customHeight="1">
      <c r="A88" s="451" t="s">
        <v>414</v>
      </c>
      <c r="B88" s="451"/>
      <c r="C88" s="451"/>
      <c r="D88" s="451"/>
      <c r="E88" s="451"/>
      <c r="F88" s="451"/>
      <c r="G88" s="451"/>
      <c r="H88" s="451"/>
      <c r="I88" s="451"/>
      <c r="J88" s="451"/>
      <c r="K88" s="451"/>
      <c r="L88" s="451"/>
      <c r="M88" s="451"/>
      <c r="N88" s="451"/>
      <c r="O88" s="451"/>
      <c r="P88" s="451"/>
      <c r="Q88" s="451"/>
      <c r="R88" s="451"/>
      <c r="S88" s="451"/>
      <c r="T88" s="451"/>
      <c r="U88" s="451"/>
      <c r="V88" s="451"/>
      <c r="W88" s="451"/>
      <c r="X88" s="451"/>
      <c r="Y88" s="451"/>
      <c r="Z88" s="456"/>
      <c r="AA88" s="456"/>
      <c r="AB88" s="456"/>
      <c r="AC88" s="456"/>
      <c r="AD88" s="475"/>
      <c r="AE88" s="475"/>
      <c r="AF88" s="475"/>
      <c r="AG88" s="475"/>
      <c r="AH88" s="475"/>
      <c r="AI88" s="452"/>
      <c r="AJ88" s="452"/>
      <c r="AK88" s="452"/>
      <c r="AL88" s="452"/>
      <c r="AM88" s="490"/>
      <c r="AN88" s="490"/>
      <c r="AO88" s="490"/>
      <c r="AP88" s="490"/>
      <c r="AQ88" s="490"/>
      <c r="AR88" s="490"/>
      <c r="AS88" s="490"/>
      <c r="AT88" s="490"/>
      <c r="AU88" s="490"/>
      <c r="AV88" s="490"/>
      <c r="AW88" s="490"/>
      <c r="AX88" s="487"/>
      <c r="AY88" s="41"/>
      <c r="AZ88" s="41"/>
      <c r="BA88" s="41"/>
      <c r="BB88" s="41"/>
    </row>
    <row r="89" spans="1:54" ht="6" customHeight="1">
      <c r="A89" s="451"/>
      <c r="B89" s="451"/>
      <c r="C89" s="451"/>
      <c r="D89" s="451"/>
      <c r="E89" s="451"/>
      <c r="F89" s="451"/>
      <c r="G89" s="451"/>
      <c r="H89" s="451"/>
      <c r="I89" s="451"/>
      <c r="J89" s="451"/>
      <c r="K89" s="451"/>
      <c r="L89" s="451"/>
      <c r="M89" s="451"/>
      <c r="N89" s="451"/>
      <c r="O89" s="451"/>
      <c r="P89" s="451"/>
      <c r="Q89" s="451"/>
      <c r="R89" s="451"/>
      <c r="S89" s="451"/>
      <c r="T89" s="451"/>
      <c r="U89" s="451"/>
      <c r="V89" s="451"/>
      <c r="W89" s="451"/>
      <c r="X89" s="451"/>
      <c r="Y89" s="451"/>
      <c r="Z89" s="456"/>
      <c r="AA89" s="456"/>
      <c r="AB89" s="456"/>
      <c r="AC89" s="456"/>
      <c r="AD89" s="491"/>
      <c r="AE89" s="491"/>
      <c r="AF89" s="491"/>
      <c r="AG89" s="491"/>
      <c r="AH89" s="491"/>
      <c r="AI89" s="452"/>
      <c r="AJ89" s="452"/>
      <c r="AK89" s="452"/>
      <c r="AL89" s="452"/>
      <c r="AM89" s="48"/>
      <c r="AN89" s="48"/>
      <c r="AO89" s="48"/>
      <c r="AP89" s="48"/>
      <c r="AQ89" s="48"/>
      <c r="AR89" s="48"/>
      <c r="AS89" s="48"/>
      <c r="AT89" s="48"/>
      <c r="AU89" s="48"/>
      <c r="AV89" s="48"/>
      <c r="AW89" s="48"/>
      <c r="AX89" s="48"/>
      <c r="AY89" s="41"/>
      <c r="AZ89" s="41"/>
      <c r="BA89" s="41"/>
      <c r="BB89" s="41"/>
    </row>
    <row r="90" spans="1:54" ht="6" customHeight="1">
      <c r="A90" s="451"/>
      <c r="B90" s="451"/>
      <c r="C90" s="451"/>
      <c r="D90" s="451"/>
      <c r="E90" s="451"/>
      <c r="F90" s="451"/>
      <c r="G90" s="451"/>
      <c r="H90" s="451"/>
      <c r="I90" s="451"/>
      <c r="J90" s="451"/>
      <c r="K90" s="451"/>
      <c r="L90" s="451"/>
      <c r="M90" s="451"/>
      <c r="N90" s="451"/>
      <c r="O90" s="451"/>
      <c r="P90" s="451"/>
      <c r="Q90" s="451"/>
      <c r="R90" s="451"/>
      <c r="S90" s="451"/>
      <c r="T90" s="451"/>
      <c r="U90" s="451"/>
      <c r="V90" s="451"/>
      <c r="W90" s="451"/>
      <c r="X90" s="451"/>
      <c r="Y90" s="451"/>
      <c r="Z90" s="456"/>
      <c r="AA90" s="456"/>
      <c r="AB90" s="456"/>
      <c r="AC90" s="456"/>
      <c r="AD90" s="498" t="s">
        <v>415</v>
      </c>
      <c r="AE90" s="498"/>
      <c r="AF90" s="498"/>
      <c r="AG90" s="498"/>
      <c r="AH90" s="499"/>
      <c r="AI90" s="499"/>
      <c r="AJ90" s="499"/>
      <c r="AK90" s="499"/>
      <c r="AL90" s="500" t="s">
        <v>416</v>
      </c>
      <c r="AM90" s="500"/>
      <c r="AN90" s="500"/>
      <c r="AO90" s="500"/>
      <c r="AP90" s="498"/>
      <c r="AQ90" s="498"/>
      <c r="AR90" s="498"/>
      <c r="AS90" s="498"/>
      <c r="AT90" s="498" t="s">
        <v>417</v>
      </c>
      <c r="AU90" s="498"/>
      <c r="AV90" s="498"/>
      <c r="AW90" s="498"/>
      <c r="AX90" s="498"/>
      <c r="AY90" s="498"/>
      <c r="AZ90" s="498"/>
      <c r="BA90" s="498"/>
      <c r="BB90" s="498"/>
    </row>
    <row r="91" spans="1:54" ht="6" customHeight="1">
      <c r="A91" s="451" t="s">
        <v>418</v>
      </c>
      <c r="B91" s="451"/>
      <c r="C91" s="451"/>
      <c r="D91" s="451"/>
      <c r="E91" s="451"/>
      <c r="F91" s="451"/>
      <c r="G91" s="451"/>
      <c r="H91" s="451"/>
      <c r="I91" s="451"/>
      <c r="J91" s="451"/>
      <c r="K91" s="451"/>
      <c r="L91" s="451"/>
      <c r="M91" s="451"/>
      <c r="N91" s="451"/>
      <c r="O91" s="451"/>
      <c r="P91" s="451"/>
      <c r="Q91" s="451"/>
      <c r="R91" s="451"/>
      <c r="S91" s="451"/>
      <c r="T91" s="451"/>
      <c r="U91" s="451"/>
      <c r="V91" s="451"/>
      <c r="W91" s="451"/>
      <c r="X91" s="451"/>
      <c r="Y91" s="451"/>
      <c r="Z91" s="456"/>
      <c r="AA91" s="456"/>
      <c r="AB91" s="456"/>
      <c r="AC91" s="456"/>
      <c r="AD91" s="498"/>
      <c r="AE91" s="498"/>
      <c r="AF91" s="498"/>
      <c r="AG91" s="498"/>
      <c r="AH91" s="499"/>
      <c r="AI91" s="499"/>
      <c r="AJ91" s="499"/>
      <c r="AK91" s="499"/>
      <c r="AL91" s="500"/>
      <c r="AM91" s="500"/>
      <c r="AN91" s="500"/>
      <c r="AO91" s="500"/>
      <c r="AP91" s="498"/>
      <c r="AQ91" s="498"/>
      <c r="AR91" s="498"/>
      <c r="AS91" s="498"/>
      <c r="AT91" s="498"/>
      <c r="AU91" s="498"/>
      <c r="AV91" s="498"/>
      <c r="AW91" s="498"/>
      <c r="AX91" s="498"/>
      <c r="AY91" s="498"/>
      <c r="AZ91" s="498"/>
      <c r="BA91" s="498"/>
      <c r="BB91" s="498"/>
    </row>
    <row r="92" spans="1:54" ht="6" customHeight="1">
      <c r="A92" s="451"/>
      <c r="B92" s="451"/>
      <c r="C92" s="451"/>
      <c r="D92" s="451"/>
      <c r="E92" s="451"/>
      <c r="F92" s="451"/>
      <c r="G92" s="451"/>
      <c r="H92" s="451"/>
      <c r="I92" s="451"/>
      <c r="J92" s="451"/>
      <c r="K92" s="451"/>
      <c r="L92" s="451"/>
      <c r="M92" s="451"/>
      <c r="N92" s="451"/>
      <c r="O92" s="451"/>
      <c r="P92" s="451"/>
      <c r="Q92" s="451"/>
      <c r="R92" s="451"/>
      <c r="S92" s="451"/>
      <c r="T92" s="451"/>
      <c r="U92" s="451"/>
      <c r="V92" s="451"/>
      <c r="W92" s="451"/>
      <c r="X92" s="451"/>
      <c r="Y92" s="451"/>
      <c r="Z92" s="456"/>
      <c r="AA92" s="456"/>
      <c r="AB92" s="456"/>
      <c r="AC92" s="456"/>
      <c r="AD92" s="498"/>
      <c r="AE92" s="498"/>
      <c r="AF92" s="498"/>
      <c r="AG92" s="498"/>
      <c r="AH92" s="499"/>
      <c r="AI92" s="499"/>
      <c r="AJ92" s="499"/>
      <c r="AK92" s="499"/>
      <c r="AL92" s="500"/>
      <c r="AM92" s="500"/>
      <c r="AN92" s="500"/>
      <c r="AO92" s="500"/>
      <c r="AP92" s="498"/>
      <c r="AQ92" s="498"/>
      <c r="AR92" s="498"/>
      <c r="AS92" s="498"/>
      <c r="AT92" s="498"/>
      <c r="AU92" s="498"/>
      <c r="AV92" s="498"/>
      <c r="AW92" s="498"/>
      <c r="AX92" s="498"/>
      <c r="AY92" s="498"/>
      <c r="AZ92" s="498"/>
      <c r="BA92" s="498"/>
      <c r="BB92" s="498"/>
    </row>
    <row r="93" spans="1:54" ht="6" customHeight="1">
      <c r="A93" s="451"/>
      <c r="B93" s="451"/>
      <c r="C93" s="451"/>
      <c r="D93" s="451"/>
      <c r="E93" s="451"/>
      <c r="F93" s="451"/>
      <c r="G93" s="451"/>
      <c r="H93" s="451"/>
      <c r="I93" s="451"/>
      <c r="J93" s="451"/>
      <c r="K93" s="451"/>
      <c r="L93" s="451"/>
      <c r="M93" s="451"/>
      <c r="N93" s="451"/>
      <c r="O93" s="451"/>
      <c r="P93" s="451"/>
      <c r="Q93" s="451"/>
      <c r="R93" s="451"/>
      <c r="S93" s="451"/>
      <c r="T93" s="451"/>
      <c r="U93" s="451"/>
      <c r="V93" s="451"/>
      <c r="W93" s="451"/>
      <c r="X93" s="451"/>
      <c r="Y93" s="451"/>
      <c r="Z93" s="456"/>
      <c r="AA93" s="456"/>
      <c r="AB93" s="456"/>
      <c r="AC93" s="456"/>
      <c r="AD93" s="498"/>
      <c r="AE93" s="498"/>
      <c r="AF93" s="498"/>
      <c r="AG93" s="498"/>
      <c r="AH93" s="499"/>
      <c r="AI93" s="499"/>
      <c r="AJ93" s="499"/>
      <c r="AK93" s="499"/>
      <c r="AL93" s="500"/>
      <c r="AM93" s="500"/>
      <c r="AN93" s="500"/>
      <c r="AO93" s="500"/>
      <c r="AP93" s="498"/>
      <c r="AQ93" s="498"/>
      <c r="AR93" s="498"/>
      <c r="AS93" s="498"/>
      <c r="AT93" s="498"/>
      <c r="AU93" s="498"/>
      <c r="AV93" s="498"/>
      <c r="AW93" s="498"/>
      <c r="AX93" s="498"/>
      <c r="AY93" s="498"/>
      <c r="AZ93" s="498"/>
      <c r="BA93" s="498"/>
      <c r="BB93" s="498"/>
    </row>
    <row r="94" spans="1:54" ht="6" customHeight="1">
      <c r="A94" s="451" t="s">
        <v>419</v>
      </c>
      <c r="B94" s="451"/>
      <c r="C94" s="451"/>
      <c r="D94" s="451"/>
      <c r="E94" s="451"/>
      <c r="F94" s="451"/>
      <c r="G94" s="451"/>
      <c r="H94" s="451"/>
      <c r="I94" s="451"/>
      <c r="J94" s="451"/>
      <c r="K94" s="451"/>
      <c r="L94" s="451"/>
      <c r="M94" s="451"/>
      <c r="N94" s="451"/>
      <c r="O94" s="451"/>
      <c r="P94" s="451"/>
      <c r="Q94" s="451"/>
      <c r="R94" s="451"/>
      <c r="S94" s="451"/>
      <c r="T94" s="451"/>
      <c r="U94" s="451"/>
      <c r="V94" s="451"/>
      <c r="W94" s="451"/>
      <c r="X94" s="451"/>
      <c r="Y94" s="451"/>
      <c r="Z94" s="456"/>
      <c r="AA94" s="456"/>
      <c r="AB94" s="456"/>
      <c r="AC94" s="456"/>
      <c r="AD94" s="498"/>
      <c r="AE94" s="498"/>
      <c r="AF94" s="498"/>
      <c r="AG94" s="498"/>
      <c r="AH94" s="499"/>
      <c r="AI94" s="499"/>
      <c r="AJ94" s="499"/>
      <c r="AK94" s="499"/>
      <c r="AL94" s="500"/>
      <c r="AM94" s="500"/>
      <c r="AN94" s="500"/>
      <c r="AO94" s="500"/>
      <c r="AP94" s="498"/>
      <c r="AQ94" s="498"/>
      <c r="AR94" s="498"/>
      <c r="AS94" s="498"/>
      <c r="AT94" s="498"/>
      <c r="AU94" s="498"/>
      <c r="AV94" s="498"/>
      <c r="AW94" s="498"/>
      <c r="AX94" s="498"/>
      <c r="AY94" s="498"/>
      <c r="AZ94" s="498"/>
      <c r="BA94" s="498"/>
      <c r="BB94" s="498"/>
    </row>
    <row r="95" spans="1:54" ht="6" customHeight="1">
      <c r="A95" s="451"/>
      <c r="B95" s="451"/>
      <c r="C95" s="451"/>
      <c r="D95" s="451"/>
      <c r="E95" s="451"/>
      <c r="F95" s="451"/>
      <c r="G95" s="451"/>
      <c r="H95" s="451"/>
      <c r="I95" s="451"/>
      <c r="J95" s="451"/>
      <c r="K95" s="451"/>
      <c r="L95" s="451"/>
      <c r="M95" s="451"/>
      <c r="N95" s="451"/>
      <c r="O95" s="451"/>
      <c r="P95" s="451"/>
      <c r="Q95" s="451"/>
      <c r="R95" s="451"/>
      <c r="S95" s="451"/>
      <c r="T95" s="451"/>
      <c r="U95" s="451"/>
      <c r="V95" s="451"/>
      <c r="W95" s="451"/>
      <c r="X95" s="451"/>
      <c r="Y95" s="451"/>
      <c r="Z95" s="456"/>
      <c r="AA95" s="456"/>
      <c r="AB95" s="456"/>
      <c r="AC95" s="456"/>
      <c r="AD95" s="498"/>
      <c r="AE95" s="498"/>
      <c r="AF95" s="498"/>
      <c r="AG95" s="498"/>
      <c r="AH95" s="499"/>
      <c r="AI95" s="499"/>
      <c r="AJ95" s="499"/>
      <c r="AK95" s="499"/>
      <c r="AL95" s="500"/>
      <c r="AM95" s="500"/>
      <c r="AN95" s="500"/>
      <c r="AO95" s="500"/>
      <c r="AP95" s="498"/>
      <c r="AQ95" s="498"/>
      <c r="AR95" s="498"/>
      <c r="AS95" s="498"/>
      <c r="AT95" s="498"/>
      <c r="AU95" s="498"/>
      <c r="AV95" s="498"/>
      <c r="AW95" s="498"/>
      <c r="AX95" s="498"/>
      <c r="AY95" s="498"/>
      <c r="AZ95" s="498"/>
      <c r="BA95" s="498"/>
      <c r="BB95" s="498"/>
    </row>
    <row r="96" spans="1:54" ht="6" customHeight="1">
      <c r="A96" s="451"/>
      <c r="B96" s="451"/>
      <c r="C96" s="451"/>
      <c r="D96" s="451"/>
      <c r="E96" s="451"/>
      <c r="F96" s="451"/>
      <c r="G96" s="451"/>
      <c r="H96" s="451"/>
      <c r="I96" s="451"/>
      <c r="J96" s="451"/>
      <c r="K96" s="451"/>
      <c r="L96" s="451"/>
      <c r="M96" s="451"/>
      <c r="N96" s="451"/>
      <c r="O96" s="451"/>
      <c r="P96" s="451"/>
      <c r="Q96" s="451"/>
      <c r="R96" s="451"/>
      <c r="S96" s="451"/>
      <c r="T96" s="451"/>
      <c r="U96" s="451"/>
      <c r="V96" s="451"/>
      <c r="W96" s="451"/>
      <c r="X96" s="451"/>
      <c r="Y96" s="451"/>
      <c r="Z96" s="456"/>
      <c r="AA96" s="456"/>
      <c r="AB96" s="456"/>
      <c r="AC96" s="456"/>
      <c r="AD96" s="498"/>
      <c r="AE96" s="498"/>
      <c r="AF96" s="498"/>
      <c r="AG96" s="498"/>
      <c r="AH96" s="499"/>
      <c r="AI96" s="499"/>
      <c r="AJ96" s="499"/>
      <c r="AK96" s="499"/>
      <c r="AL96" s="500"/>
      <c r="AM96" s="500"/>
      <c r="AN96" s="500"/>
      <c r="AO96" s="500"/>
      <c r="AP96" s="498"/>
      <c r="AQ96" s="498"/>
      <c r="AR96" s="498"/>
      <c r="AS96" s="498"/>
      <c r="AT96" s="498"/>
      <c r="AU96" s="498"/>
      <c r="AV96" s="498"/>
      <c r="AW96" s="498"/>
      <c r="AX96" s="498"/>
      <c r="AY96" s="498"/>
      <c r="AZ96" s="498"/>
      <c r="BA96" s="498"/>
      <c r="BB96" s="498"/>
    </row>
  </sheetData>
  <mergeCells count="137">
    <mergeCell ref="A94:Y96"/>
    <mergeCell ref="AM87:AW88"/>
    <mergeCell ref="AX87:AX88"/>
    <mergeCell ref="A88:Y90"/>
    <mergeCell ref="AD90:AG96"/>
    <mergeCell ref="AH90:AK96"/>
    <mergeCell ref="AL90:AO96"/>
    <mergeCell ref="AP90:AS96"/>
    <mergeCell ref="AT90:AW96"/>
    <mergeCell ref="AX90:BB96"/>
    <mergeCell ref="A91:Y93"/>
    <mergeCell ref="A79:Y81"/>
    <mergeCell ref="AM79:AN80"/>
    <mergeCell ref="AX79:AX80"/>
    <mergeCell ref="A82:Y84"/>
    <mergeCell ref="AI82:AL85"/>
    <mergeCell ref="AM83:AO84"/>
    <mergeCell ref="AP83:AP84"/>
    <mergeCell ref="AQ83:AS84"/>
    <mergeCell ref="AT83:AT84"/>
    <mergeCell ref="AU83:AW84"/>
    <mergeCell ref="A85:Y87"/>
    <mergeCell ref="AI86:AL89"/>
    <mergeCell ref="AO79:AP80"/>
    <mergeCell ref="AQ79:AQ80"/>
    <mergeCell ref="AR79:AS80"/>
    <mergeCell ref="AT79:AT80"/>
    <mergeCell ref="AU79:AV80"/>
    <mergeCell ref="AW79:AW80"/>
    <mergeCell ref="AI62:AL65"/>
    <mergeCell ref="AM62:BB65"/>
    <mergeCell ref="A64:Y66"/>
    <mergeCell ref="AI66:AL69"/>
    <mergeCell ref="AM66:BB69"/>
    <mergeCell ref="A67:Y69"/>
    <mergeCell ref="AT53:AT54"/>
    <mergeCell ref="AU53:AW54"/>
    <mergeCell ref="A55:Y57"/>
    <mergeCell ref="AI56:AL59"/>
    <mergeCell ref="AM57:AW58"/>
    <mergeCell ref="AX57:AX58"/>
    <mergeCell ref="A58:Y60"/>
    <mergeCell ref="AD60:BB61"/>
    <mergeCell ref="A61:Y63"/>
    <mergeCell ref="AD62:AH89"/>
    <mergeCell ref="A70:Y72"/>
    <mergeCell ref="AI70:AL73"/>
    <mergeCell ref="AM70:BB73"/>
    <mergeCell ref="A73:Y75"/>
    <mergeCell ref="AI74:AL77"/>
    <mergeCell ref="AM74:BB77"/>
    <mergeCell ref="A76:Y78"/>
    <mergeCell ref="AI78:AL81"/>
    <mergeCell ref="AO49:AP50"/>
    <mergeCell ref="AQ49:AQ50"/>
    <mergeCell ref="AR49:AS50"/>
    <mergeCell ref="AT49:AT50"/>
    <mergeCell ref="AU49:AV50"/>
    <mergeCell ref="AW49:AW50"/>
    <mergeCell ref="AX49:AX50"/>
    <mergeCell ref="A52:Y54"/>
    <mergeCell ref="AI52:AL55"/>
    <mergeCell ref="AM53:AO54"/>
    <mergeCell ref="AP53:AP54"/>
    <mergeCell ref="AQ53:AS54"/>
    <mergeCell ref="AK30:AK31"/>
    <mergeCell ref="AL30:AM31"/>
    <mergeCell ref="AN30:AN31"/>
    <mergeCell ref="AD33:BB35"/>
    <mergeCell ref="A36:E40"/>
    <mergeCell ref="G36:Y40"/>
    <mergeCell ref="AD36:AH59"/>
    <mergeCell ref="AI36:AL39"/>
    <mergeCell ref="AM36:BB39"/>
    <mergeCell ref="AI40:AL43"/>
    <mergeCell ref="A30:E34"/>
    <mergeCell ref="G30:Y34"/>
    <mergeCell ref="AD30:AE31"/>
    <mergeCell ref="AF30:AG31"/>
    <mergeCell ref="AH30:AH31"/>
    <mergeCell ref="AI30:AJ31"/>
    <mergeCell ref="AM40:BB43"/>
    <mergeCell ref="A42:Y48"/>
    <mergeCell ref="AI44:AL47"/>
    <mergeCell ref="AM44:AY47"/>
    <mergeCell ref="AZ44:BB47"/>
    <mergeCell ref="AI48:AL51"/>
    <mergeCell ref="A49:Y51"/>
    <mergeCell ref="AM49:AN50"/>
    <mergeCell ref="A24:E28"/>
    <mergeCell ref="G24:G25"/>
    <mergeCell ref="H24:I25"/>
    <mergeCell ref="J24:J25"/>
    <mergeCell ref="K24:M25"/>
    <mergeCell ref="AD24:BB26"/>
    <mergeCell ref="G26:Y28"/>
    <mergeCell ref="AD27:BB29"/>
    <mergeCell ref="A21:E23"/>
    <mergeCell ref="G21:L23"/>
    <mergeCell ref="M21:M23"/>
    <mergeCell ref="N21:O23"/>
    <mergeCell ref="P21:P23"/>
    <mergeCell ref="Q21:W23"/>
    <mergeCell ref="X18:Y20"/>
    <mergeCell ref="AD18:BB20"/>
    <mergeCell ref="A15:B16"/>
    <mergeCell ref="C15:D16"/>
    <mergeCell ref="E15:E16"/>
    <mergeCell ref="F15:G16"/>
    <mergeCell ref="H15:H16"/>
    <mergeCell ref="I15:J16"/>
    <mergeCell ref="X21:Y23"/>
    <mergeCell ref="AD21:BB23"/>
    <mergeCell ref="A6:Y8"/>
    <mergeCell ref="AD6:BB8"/>
    <mergeCell ref="A9:Y11"/>
    <mergeCell ref="AD9:BB11"/>
    <mergeCell ref="A12:Y14"/>
    <mergeCell ref="AD12:BB14"/>
    <mergeCell ref="A1:Y1"/>
    <mergeCell ref="Z1:AC96"/>
    <mergeCell ref="AD1:AW1"/>
    <mergeCell ref="AX1:BB1"/>
    <mergeCell ref="A2:Y4"/>
    <mergeCell ref="AD2:BB2"/>
    <mergeCell ref="AD3:BB3"/>
    <mergeCell ref="AD4:BB4"/>
    <mergeCell ref="A5:Y5"/>
    <mergeCell ref="AD5:BB5"/>
    <mergeCell ref="K15:K16"/>
    <mergeCell ref="AD15:BB17"/>
    <mergeCell ref="A18:E20"/>
    <mergeCell ref="G18:L20"/>
    <mergeCell ref="M18:M20"/>
    <mergeCell ref="N18:O20"/>
    <mergeCell ref="P18:P20"/>
    <mergeCell ref="Q18:W20"/>
  </mergeCells>
  <phoneticPr fontId="32"/>
  <printOptions horizontalCentered="1" verticalCentered="1"/>
  <pageMargins left="0.25" right="0.25" top="0.75" bottom="0.75" header="0.3" footer="0.3"/>
  <pageSetup paperSize="9" orientation="landscape" blackAndWhite="1"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6B90A-DA77-4A1C-8DD0-86982009A713}">
  <dimension ref="A1:H90"/>
  <sheetViews>
    <sheetView showGridLines="0" showWhiteSpace="0" view="pageLayout" zoomScale="70" zoomScaleNormal="85" zoomScaleSheetLayoutView="70" zoomScalePageLayoutView="70" workbookViewId="0">
      <selection activeCell="C15" sqref="C15:D15"/>
    </sheetView>
  </sheetViews>
  <sheetFormatPr defaultColWidth="0.625" defaultRowHeight="13.5"/>
  <cols>
    <col min="1" max="1" width="4.875" style="73" customWidth="1"/>
    <col min="2" max="2" width="20.5" style="73" customWidth="1"/>
    <col min="3" max="3" width="23.875" style="73" customWidth="1"/>
    <col min="4" max="4" width="4.875" style="73" customWidth="1"/>
    <col min="5" max="5" width="20.25" style="73" customWidth="1"/>
    <col min="6" max="6" width="14.375" style="73" customWidth="1"/>
    <col min="7" max="7" width="10.25" style="73" customWidth="1"/>
    <col min="8" max="8" width="15.375" style="73" customWidth="1"/>
    <col min="9" max="16384" width="0.625" style="73"/>
  </cols>
  <sheetData>
    <row r="1" spans="1:8" ht="25.5" customHeight="1">
      <c r="A1" s="501" t="s">
        <v>453</v>
      </c>
      <c r="B1" s="501"/>
      <c r="C1" s="502" t="s">
        <v>454</v>
      </c>
      <c r="D1" s="502"/>
      <c r="E1" s="502"/>
      <c r="F1" s="503"/>
      <c r="G1" s="72"/>
      <c r="H1" s="72"/>
    </row>
    <row r="2" spans="1:8" ht="20.100000000000001" customHeight="1">
      <c r="A2" s="504" t="s">
        <v>455</v>
      </c>
      <c r="B2" s="504"/>
      <c r="C2" s="505" t="s">
        <v>456</v>
      </c>
      <c r="D2" s="506"/>
      <c r="E2" s="506"/>
      <c r="F2" s="506"/>
      <c r="G2" s="75"/>
      <c r="H2" s="76"/>
    </row>
    <row r="3" spans="1:8" ht="30" customHeight="1">
      <c r="A3" s="504"/>
      <c r="B3" s="504"/>
      <c r="C3" s="507"/>
      <c r="D3" s="508"/>
      <c r="E3" s="508"/>
      <c r="F3" s="508"/>
      <c r="G3" s="77"/>
      <c r="H3" s="78"/>
    </row>
    <row r="4" spans="1:8" ht="20.100000000000001" customHeight="1">
      <c r="A4" s="504" t="s">
        <v>457</v>
      </c>
      <c r="B4" s="504"/>
      <c r="C4" s="505" t="s">
        <v>456</v>
      </c>
      <c r="D4" s="506"/>
      <c r="E4" s="506"/>
      <c r="F4" s="506"/>
      <c r="G4" s="75"/>
      <c r="H4" s="76"/>
    </row>
    <row r="5" spans="1:8" ht="30" customHeight="1">
      <c r="A5" s="504"/>
      <c r="B5" s="504"/>
      <c r="C5" s="507"/>
      <c r="D5" s="508"/>
      <c r="E5" s="508"/>
      <c r="F5" s="508"/>
      <c r="G5" s="77"/>
      <c r="H5" s="78"/>
    </row>
    <row r="6" spans="1:8" ht="20.100000000000001" customHeight="1">
      <c r="A6" s="504" t="s">
        <v>458</v>
      </c>
      <c r="B6" s="504"/>
      <c r="C6" s="515" t="s">
        <v>354</v>
      </c>
      <c r="D6" s="516"/>
      <c r="E6" s="516"/>
      <c r="F6" s="517"/>
      <c r="G6" s="79"/>
      <c r="H6" s="76"/>
    </row>
    <row r="7" spans="1:8" ht="17.25" customHeight="1">
      <c r="A7" s="504"/>
      <c r="B7" s="504"/>
      <c r="C7" s="518"/>
      <c r="D7" s="519"/>
      <c r="E7" s="519"/>
      <c r="F7" s="520"/>
      <c r="G7" s="79"/>
      <c r="H7" s="76"/>
    </row>
    <row r="8" spans="1:8" ht="17.25" customHeight="1">
      <c r="A8" s="504"/>
      <c r="B8" s="504"/>
      <c r="C8" s="518"/>
      <c r="D8" s="519"/>
      <c r="E8" s="519"/>
      <c r="F8" s="520"/>
      <c r="G8" s="79"/>
      <c r="H8" s="76"/>
    </row>
    <row r="9" spans="1:8" ht="17.25" customHeight="1">
      <c r="A9" s="504"/>
      <c r="B9" s="504"/>
      <c r="C9" s="80" t="s">
        <v>459</v>
      </c>
      <c r="D9" s="81"/>
      <c r="E9" s="81" t="s">
        <v>460</v>
      </c>
      <c r="F9" s="82"/>
      <c r="G9" s="521" t="s">
        <v>461</v>
      </c>
      <c r="H9" s="522"/>
    </row>
    <row r="10" spans="1:8" ht="30" customHeight="1">
      <c r="A10" s="504" t="s">
        <v>462</v>
      </c>
      <c r="B10" s="504"/>
      <c r="C10" s="504" t="s">
        <v>463</v>
      </c>
      <c r="D10" s="504"/>
      <c r="E10" s="504"/>
      <c r="F10" s="504"/>
      <c r="G10" s="504"/>
      <c r="H10" s="504"/>
    </row>
    <row r="11" spans="1:8" ht="30" customHeight="1">
      <c r="A11" s="504" t="s">
        <v>464</v>
      </c>
      <c r="B11" s="504"/>
      <c r="C11" s="509" t="s">
        <v>465</v>
      </c>
      <c r="D11" s="510"/>
      <c r="E11" s="511"/>
      <c r="F11" s="74" t="s">
        <v>466</v>
      </c>
      <c r="G11" s="512" t="s">
        <v>467</v>
      </c>
      <c r="H11" s="513"/>
    </row>
    <row r="12" spans="1:8" ht="30" customHeight="1">
      <c r="A12" s="504" t="s">
        <v>468</v>
      </c>
      <c r="B12" s="504"/>
      <c r="C12" s="514" t="s">
        <v>469</v>
      </c>
      <c r="D12" s="514"/>
      <c r="E12" s="514"/>
      <c r="F12" s="514"/>
      <c r="G12" s="514"/>
      <c r="H12" s="514"/>
    </row>
    <row r="13" spans="1:8" ht="30" customHeight="1">
      <c r="A13" s="504" t="s">
        <v>470</v>
      </c>
      <c r="B13" s="504"/>
      <c r="C13" s="509" t="s">
        <v>471</v>
      </c>
      <c r="D13" s="510"/>
      <c r="E13" s="511"/>
      <c r="F13" s="74" t="s">
        <v>472</v>
      </c>
      <c r="G13" s="512" t="s">
        <v>473</v>
      </c>
      <c r="H13" s="513"/>
    </row>
    <row r="14" spans="1:8" ht="22.5" customHeight="1" thickBot="1">
      <c r="A14" s="534"/>
      <c r="B14" s="83" t="s">
        <v>474</v>
      </c>
      <c r="C14" s="535" t="s">
        <v>475</v>
      </c>
      <c r="D14" s="536"/>
      <c r="E14" s="535" t="s">
        <v>476</v>
      </c>
      <c r="F14" s="537"/>
      <c r="G14" s="536"/>
      <c r="H14" s="84" t="s">
        <v>477</v>
      </c>
    </row>
    <row r="15" spans="1:8" ht="22.5" customHeight="1" thickTop="1">
      <c r="A15" s="534"/>
      <c r="B15" s="85"/>
      <c r="C15" s="538"/>
      <c r="D15" s="539"/>
      <c r="E15" s="540"/>
      <c r="F15" s="541"/>
      <c r="G15" s="542"/>
      <c r="H15" s="86"/>
    </row>
    <row r="16" spans="1:8" ht="22.5" customHeight="1">
      <c r="A16" s="534"/>
      <c r="B16" s="87"/>
      <c r="C16" s="531"/>
      <c r="D16" s="532"/>
      <c r="E16" s="531"/>
      <c r="F16" s="533"/>
      <c r="G16" s="532"/>
      <c r="H16" s="91"/>
    </row>
    <row r="17" spans="1:8" ht="22.5" customHeight="1">
      <c r="A17" s="534"/>
      <c r="B17" s="87"/>
      <c r="C17" s="531"/>
      <c r="D17" s="532"/>
      <c r="E17" s="531"/>
      <c r="F17" s="533"/>
      <c r="G17" s="532"/>
      <c r="H17" s="91"/>
    </row>
    <row r="18" spans="1:8" ht="22.5" customHeight="1">
      <c r="A18" s="534"/>
      <c r="B18" s="87"/>
      <c r="C18" s="531"/>
      <c r="D18" s="532"/>
      <c r="E18" s="88"/>
      <c r="F18" s="90"/>
      <c r="G18" s="89"/>
      <c r="H18" s="91"/>
    </row>
    <row r="19" spans="1:8" ht="22.5" customHeight="1">
      <c r="A19" s="534"/>
      <c r="B19" s="87"/>
      <c r="C19" s="531"/>
      <c r="D19" s="532"/>
      <c r="E19" s="531"/>
      <c r="F19" s="533"/>
      <c r="G19" s="532"/>
      <c r="H19" s="91"/>
    </row>
    <row r="20" spans="1:8" ht="22.5" customHeight="1">
      <c r="A20" s="534"/>
      <c r="B20" s="87"/>
      <c r="C20" s="531"/>
      <c r="D20" s="532"/>
      <c r="E20" s="531"/>
      <c r="F20" s="533"/>
      <c r="G20" s="532"/>
      <c r="H20" s="91"/>
    </row>
    <row r="21" spans="1:8" ht="30" customHeight="1">
      <c r="A21" s="504" t="s">
        <v>478</v>
      </c>
      <c r="B21" s="504"/>
      <c r="C21" s="523" t="s">
        <v>479</v>
      </c>
      <c r="D21" s="524"/>
      <c r="E21" s="523" t="s">
        <v>480</v>
      </c>
      <c r="F21" s="525"/>
      <c r="G21" s="525"/>
      <c r="H21" s="524"/>
    </row>
    <row r="22" spans="1:8" ht="30" customHeight="1">
      <c r="A22" s="523" t="s">
        <v>481</v>
      </c>
      <c r="B22" s="524"/>
      <c r="C22" s="523" t="s">
        <v>479</v>
      </c>
      <c r="D22" s="524"/>
      <c r="E22" s="523" t="s">
        <v>480</v>
      </c>
      <c r="F22" s="525"/>
      <c r="G22" s="525"/>
      <c r="H22" s="524"/>
    </row>
    <row r="23" spans="1:8" ht="30" customHeight="1">
      <c r="A23" s="504" t="s">
        <v>482</v>
      </c>
      <c r="B23" s="504"/>
      <c r="C23" s="526" t="s">
        <v>483</v>
      </c>
      <c r="D23" s="526"/>
      <c r="E23" s="526"/>
      <c r="F23" s="527"/>
      <c r="G23" s="527"/>
      <c r="H23" s="527"/>
    </row>
    <row r="24" spans="1:8" ht="30" customHeight="1">
      <c r="A24" s="523" t="s">
        <v>484</v>
      </c>
      <c r="B24" s="524"/>
      <c r="C24" s="528" t="s">
        <v>485</v>
      </c>
      <c r="D24" s="529"/>
      <c r="E24" s="529"/>
      <c r="F24" s="529"/>
      <c r="G24" s="529"/>
      <c r="H24" s="530"/>
    </row>
    <row r="25" spans="1:8" ht="8.4499999999999993" customHeight="1">
      <c r="A25" s="92"/>
      <c r="B25" s="92"/>
      <c r="C25" s="93"/>
      <c r="D25" s="93"/>
      <c r="E25" s="93"/>
      <c r="F25" s="93"/>
      <c r="G25" s="93"/>
      <c r="H25" s="93"/>
    </row>
    <row r="26" spans="1:8" ht="22.5" customHeight="1" thickBot="1">
      <c r="A26" s="534"/>
      <c r="B26" s="83" t="s">
        <v>486</v>
      </c>
      <c r="C26" s="535" t="s">
        <v>476</v>
      </c>
      <c r="D26" s="537"/>
      <c r="E26" s="536"/>
      <c r="F26" s="535" t="s">
        <v>487</v>
      </c>
      <c r="G26" s="537"/>
      <c r="H26" s="536"/>
    </row>
    <row r="27" spans="1:8" ht="22.5" customHeight="1" thickTop="1">
      <c r="A27" s="534"/>
      <c r="B27" s="85"/>
      <c r="C27" s="538"/>
      <c r="D27" s="554"/>
      <c r="E27" s="539"/>
      <c r="F27" s="555" t="s">
        <v>488</v>
      </c>
      <c r="G27" s="556"/>
      <c r="H27" s="557"/>
    </row>
    <row r="28" spans="1:8" ht="22.5" customHeight="1">
      <c r="A28" s="534"/>
      <c r="B28" s="87"/>
      <c r="C28" s="531"/>
      <c r="D28" s="533"/>
      <c r="E28" s="532"/>
      <c r="F28" s="512" t="s">
        <v>489</v>
      </c>
      <c r="G28" s="543"/>
      <c r="H28" s="513"/>
    </row>
    <row r="29" spans="1:8" ht="22.5" customHeight="1">
      <c r="A29" s="534"/>
      <c r="B29" s="87"/>
      <c r="C29" s="88"/>
      <c r="D29" s="90"/>
      <c r="E29" s="89"/>
      <c r="F29" s="512" t="s">
        <v>489</v>
      </c>
      <c r="G29" s="543"/>
      <c r="H29" s="513"/>
    </row>
    <row r="30" spans="1:8" ht="22.5" customHeight="1">
      <c r="A30" s="534"/>
      <c r="B30" s="87"/>
      <c r="C30" s="531"/>
      <c r="D30" s="533"/>
      <c r="E30" s="532"/>
      <c r="F30" s="512" t="s">
        <v>489</v>
      </c>
      <c r="G30" s="543"/>
      <c r="H30" s="513"/>
    </row>
    <row r="31" spans="1:8" ht="22.5" customHeight="1">
      <c r="A31" s="534"/>
      <c r="B31" s="87"/>
      <c r="C31" s="531"/>
      <c r="D31" s="533"/>
      <c r="E31" s="532"/>
      <c r="F31" s="512" t="s">
        <v>489</v>
      </c>
      <c r="G31" s="543"/>
      <c r="H31" s="513"/>
    </row>
    <row r="32" spans="1:8" s="94" customFormat="1" ht="8.4499999999999993" customHeight="1"/>
    <row r="33" spans="1:8" s="94" customFormat="1" ht="17.100000000000001" customHeight="1">
      <c r="A33" s="544" t="s">
        <v>490</v>
      </c>
      <c r="B33" s="545"/>
      <c r="C33" s="545"/>
      <c r="D33" s="545"/>
      <c r="E33" s="546"/>
    </row>
    <row r="34" spans="1:8" s="94" customFormat="1" ht="17.100000000000001" customHeight="1">
      <c r="A34" s="547"/>
      <c r="B34" s="548"/>
      <c r="C34" s="548"/>
      <c r="D34" s="548"/>
      <c r="E34" s="549"/>
    </row>
    <row r="35" spans="1:8" s="94" customFormat="1" ht="22.5" customHeight="1">
      <c r="A35" s="550" t="s">
        <v>491</v>
      </c>
      <c r="B35" s="550"/>
      <c r="C35" s="550"/>
      <c r="D35" s="550"/>
      <c r="E35" s="550"/>
    </row>
    <row r="36" spans="1:8" s="94" customFormat="1" ht="8.4499999999999993" customHeight="1">
      <c r="A36" s="95"/>
      <c r="B36" s="95"/>
      <c r="C36" s="95"/>
      <c r="D36" s="95"/>
    </row>
    <row r="37" spans="1:8" s="94" customFormat="1" ht="24.95" customHeight="1">
      <c r="A37" s="551"/>
      <c r="B37" s="96" t="s">
        <v>492</v>
      </c>
      <c r="C37" s="552" t="s">
        <v>493</v>
      </c>
      <c r="D37" s="552"/>
      <c r="E37" s="552"/>
    </row>
    <row r="38" spans="1:8" s="94" customFormat="1" ht="24.95" customHeight="1">
      <c r="A38" s="551"/>
      <c r="B38" s="96" t="s">
        <v>494</v>
      </c>
      <c r="C38" s="553" t="s">
        <v>495</v>
      </c>
      <c r="D38" s="553"/>
      <c r="E38" s="553"/>
    </row>
    <row r="39" spans="1:8" s="94" customFormat="1" ht="24.95" customHeight="1">
      <c r="A39" s="551"/>
      <c r="B39" s="96" t="s">
        <v>496</v>
      </c>
      <c r="C39" s="553" t="s">
        <v>497</v>
      </c>
      <c r="D39" s="553"/>
      <c r="E39" s="553"/>
    </row>
    <row r="40" spans="1:8" s="94" customFormat="1" ht="24.95" customHeight="1">
      <c r="A40" s="551"/>
      <c r="B40" s="96" t="s">
        <v>498</v>
      </c>
      <c r="C40" s="504" t="s">
        <v>499</v>
      </c>
      <c r="D40" s="504"/>
      <c r="E40" s="504"/>
    </row>
    <row r="41" spans="1:8" s="94" customFormat="1" ht="24.95" customHeight="1">
      <c r="A41" s="551"/>
      <c r="B41" s="96" t="s">
        <v>500</v>
      </c>
      <c r="C41" s="553" t="s">
        <v>495</v>
      </c>
      <c r="D41" s="553"/>
      <c r="E41" s="553"/>
    </row>
    <row r="42" spans="1:8" s="94" customFormat="1" ht="24.95" customHeight="1">
      <c r="A42" s="551"/>
      <c r="B42" s="96" t="s">
        <v>501</v>
      </c>
      <c r="C42" s="504" t="s">
        <v>502</v>
      </c>
      <c r="D42" s="504"/>
      <c r="E42" s="504"/>
    </row>
    <row r="43" spans="1:8" s="94" customFormat="1" ht="22.5" customHeight="1">
      <c r="A43" s="571" t="s">
        <v>503</v>
      </c>
      <c r="B43" s="571"/>
    </row>
    <row r="44" spans="1:8" ht="19.7" customHeight="1">
      <c r="A44" s="572"/>
      <c r="B44" s="504" t="s">
        <v>504</v>
      </c>
      <c r="C44" s="573"/>
      <c r="D44" s="574"/>
      <c r="E44" s="574"/>
      <c r="F44" s="575" t="s">
        <v>505</v>
      </c>
      <c r="G44" s="97" t="s">
        <v>506</v>
      </c>
      <c r="H44" s="97" t="s">
        <v>507</v>
      </c>
    </row>
    <row r="45" spans="1:8" ht="19.7" customHeight="1">
      <c r="A45" s="572"/>
      <c r="B45" s="504"/>
      <c r="C45" s="540"/>
      <c r="D45" s="541"/>
      <c r="E45" s="541"/>
      <c r="F45" s="576"/>
      <c r="G45" s="98" t="s">
        <v>508</v>
      </c>
      <c r="H45" s="86" t="s">
        <v>509</v>
      </c>
    </row>
    <row r="46" spans="1:8" ht="33.950000000000003" customHeight="1">
      <c r="A46" s="572"/>
      <c r="B46" s="74" t="s">
        <v>510</v>
      </c>
      <c r="C46" s="523" t="s">
        <v>511</v>
      </c>
      <c r="D46" s="525"/>
      <c r="E46" s="525"/>
      <c r="F46" s="524"/>
      <c r="G46" s="74" t="s">
        <v>512</v>
      </c>
      <c r="H46" s="99" t="s">
        <v>513</v>
      </c>
    </row>
    <row r="47" spans="1:8" ht="17.100000000000001" customHeight="1">
      <c r="A47" s="572"/>
      <c r="B47" s="504" t="s">
        <v>514</v>
      </c>
      <c r="C47" s="577" t="s">
        <v>515</v>
      </c>
      <c r="D47" s="578"/>
      <c r="E47" s="578"/>
      <c r="F47" s="516" t="s">
        <v>516</v>
      </c>
      <c r="G47" s="516"/>
      <c r="H47" s="517"/>
    </row>
    <row r="48" spans="1:8" ht="25.5" customHeight="1">
      <c r="A48" s="572"/>
      <c r="B48" s="504"/>
      <c r="C48" s="558"/>
      <c r="D48" s="559"/>
      <c r="E48" s="559"/>
      <c r="F48" s="560" t="s">
        <v>517</v>
      </c>
      <c r="G48" s="560"/>
      <c r="H48" s="561"/>
    </row>
    <row r="49" spans="1:8" ht="31.5" customHeight="1">
      <c r="A49" s="572"/>
      <c r="B49" s="74" t="s">
        <v>518</v>
      </c>
      <c r="C49" s="100"/>
      <c r="D49" s="101"/>
      <c r="E49" s="101"/>
      <c r="F49" s="102"/>
      <c r="G49" s="102"/>
      <c r="H49" s="103"/>
    </row>
    <row r="50" spans="1:8" ht="31.5" customHeight="1">
      <c r="A50" s="572"/>
      <c r="B50" s="74" t="s">
        <v>519</v>
      </c>
      <c r="C50" s="562" t="s">
        <v>520</v>
      </c>
      <c r="D50" s="563"/>
      <c r="E50" s="563"/>
      <c r="F50" s="563"/>
      <c r="G50" s="563"/>
      <c r="H50" s="564"/>
    </row>
    <row r="51" spans="1:8" ht="19.7" customHeight="1">
      <c r="A51" s="523" t="s">
        <v>521</v>
      </c>
      <c r="B51" s="524"/>
      <c r="C51" s="510" t="s">
        <v>522</v>
      </c>
      <c r="D51" s="510"/>
      <c r="E51" s="510"/>
      <c r="F51" s="510"/>
      <c r="G51" s="510"/>
      <c r="H51" s="511"/>
    </row>
    <row r="52" spans="1:8" ht="19.7" customHeight="1">
      <c r="A52" s="104" t="s">
        <v>523</v>
      </c>
      <c r="B52" s="105" t="s">
        <v>524</v>
      </c>
      <c r="C52" s="565"/>
      <c r="D52" s="566"/>
      <c r="E52" s="566"/>
      <c r="F52" s="566"/>
      <c r="G52" s="566"/>
      <c r="H52" s="567"/>
    </row>
    <row r="53" spans="1:8" ht="19.7" customHeight="1">
      <c r="A53" s="106" t="s">
        <v>525</v>
      </c>
      <c r="B53" s="107" t="s">
        <v>524</v>
      </c>
      <c r="C53" s="568"/>
      <c r="D53" s="569"/>
      <c r="E53" s="569"/>
      <c r="F53" s="569"/>
      <c r="G53" s="569"/>
      <c r="H53" s="570"/>
    </row>
    <row r="54" spans="1:8" ht="19.7" customHeight="1">
      <c r="A54" s="104" t="s">
        <v>523</v>
      </c>
      <c r="B54" s="105" t="s">
        <v>524</v>
      </c>
      <c r="C54" s="565"/>
      <c r="D54" s="566"/>
      <c r="E54" s="566"/>
      <c r="F54" s="566"/>
      <c r="G54" s="566"/>
      <c r="H54" s="567"/>
    </row>
    <row r="55" spans="1:8" ht="19.7" customHeight="1">
      <c r="A55" s="106" t="s">
        <v>525</v>
      </c>
      <c r="B55" s="107" t="s">
        <v>524</v>
      </c>
      <c r="C55" s="568"/>
      <c r="D55" s="569"/>
      <c r="E55" s="569"/>
      <c r="F55" s="569"/>
      <c r="G55" s="569"/>
      <c r="H55" s="570"/>
    </row>
    <row r="56" spans="1:8" ht="19.7" customHeight="1">
      <c r="A56" s="104" t="s">
        <v>523</v>
      </c>
      <c r="B56" s="105" t="s">
        <v>524</v>
      </c>
      <c r="C56" s="565"/>
      <c r="D56" s="566"/>
      <c r="E56" s="566"/>
      <c r="F56" s="566"/>
      <c r="G56" s="566"/>
      <c r="H56" s="567"/>
    </row>
    <row r="57" spans="1:8" ht="19.7" customHeight="1">
      <c r="A57" s="106" t="s">
        <v>525</v>
      </c>
      <c r="B57" s="107" t="s">
        <v>524</v>
      </c>
      <c r="C57" s="568"/>
      <c r="D57" s="569"/>
      <c r="E57" s="569"/>
      <c r="F57" s="569"/>
      <c r="G57" s="569"/>
      <c r="H57" s="570"/>
    </row>
    <row r="58" spans="1:8" ht="19.7" customHeight="1">
      <c r="A58" s="104" t="s">
        <v>523</v>
      </c>
      <c r="B58" s="105" t="s">
        <v>524</v>
      </c>
      <c r="C58" s="565"/>
      <c r="D58" s="566"/>
      <c r="E58" s="566"/>
      <c r="F58" s="566"/>
      <c r="G58" s="566"/>
      <c r="H58" s="567"/>
    </row>
    <row r="59" spans="1:8" ht="19.7" customHeight="1">
      <c r="A59" s="106" t="s">
        <v>525</v>
      </c>
      <c r="B59" s="107" t="s">
        <v>524</v>
      </c>
      <c r="C59" s="568"/>
      <c r="D59" s="569"/>
      <c r="E59" s="569"/>
      <c r="F59" s="569"/>
      <c r="G59" s="569"/>
      <c r="H59" s="570"/>
    </row>
    <row r="60" spans="1:8" ht="19.7" customHeight="1">
      <c r="A60" s="104" t="s">
        <v>523</v>
      </c>
      <c r="B60" s="105" t="s">
        <v>524</v>
      </c>
      <c r="C60" s="565"/>
      <c r="D60" s="566"/>
      <c r="E60" s="566"/>
      <c r="F60" s="566"/>
      <c r="G60" s="566"/>
      <c r="H60" s="567"/>
    </row>
    <row r="61" spans="1:8" ht="19.7" customHeight="1">
      <c r="A61" s="106" t="s">
        <v>525</v>
      </c>
      <c r="B61" s="107" t="s">
        <v>524</v>
      </c>
      <c r="C61" s="568"/>
      <c r="D61" s="569"/>
      <c r="E61" s="569"/>
      <c r="F61" s="569"/>
      <c r="G61" s="569"/>
      <c r="H61" s="570"/>
    </row>
    <row r="62" spans="1:8" ht="19.7" customHeight="1">
      <c r="A62" s="104" t="s">
        <v>523</v>
      </c>
      <c r="B62" s="105" t="s">
        <v>524</v>
      </c>
      <c r="C62" s="565"/>
      <c r="D62" s="566"/>
      <c r="E62" s="566"/>
      <c r="F62" s="566"/>
      <c r="G62" s="566"/>
      <c r="H62" s="567"/>
    </row>
    <row r="63" spans="1:8" ht="19.7" customHeight="1">
      <c r="A63" s="106" t="s">
        <v>525</v>
      </c>
      <c r="B63" s="107" t="s">
        <v>524</v>
      </c>
      <c r="C63" s="568"/>
      <c r="D63" s="569"/>
      <c r="E63" s="569"/>
      <c r="F63" s="569"/>
      <c r="G63" s="569"/>
      <c r="H63" s="570"/>
    </row>
    <row r="64" spans="1:8" ht="19.7" customHeight="1">
      <c r="A64" s="104" t="s">
        <v>523</v>
      </c>
      <c r="B64" s="105" t="s">
        <v>524</v>
      </c>
      <c r="C64" s="565"/>
      <c r="D64" s="566"/>
      <c r="E64" s="566"/>
      <c r="F64" s="566"/>
      <c r="G64" s="566"/>
      <c r="H64" s="567"/>
    </row>
    <row r="65" spans="1:8" ht="19.7" customHeight="1">
      <c r="A65" s="106" t="s">
        <v>525</v>
      </c>
      <c r="B65" s="107" t="s">
        <v>524</v>
      </c>
      <c r="C65" s="568"/>
      <c r="D65" s="569"/>
      <c r="E65" s="569"/>
      <c r="F65" s="569"/>
      <c r="G65" s="569"/>
      <c r="H65" s="570"/>
    </row>
    <row r="66" spans="1:8" ht="19.7" customHeight="1">
      <c r="A66" s="104" t="s">
        <v>523</v>
      </c>
      <c r="B66" s="105" t="s">
        <v>524</v>
      </c>
      <c r="C66" s="565"/>
      <c r="D66" s="566"/>
      <c r="E66" s="566"/>
      <c r="F66" s="566"/>
      <c r="G66" s="566"/>
      <c r="H66" s="567"/>
    </row>
    <row r="67" spans="1:8" ht="19.7" customHeight="1">
      <c r="A67" s="106" t="s">
        <v>525</v>
      </c>
      <c r="B67" s="107" t="s">
        <v>524</v>
      </c>
      <c r="C67" s="568"/>
      <c r="D67" s="569"/>
      <c r="E67" s="569"/>
      <c r="F67" s="569"/>
      <c r="G67" s="569"/>
      <c r="H67" s="570"/>
    </row>
    <row r="68" spans="1:8" ht="19.7" customHeight="1">
      <c r="A68" s="104" t="s">
        <v>523</v>
      </c>
      <c r="B68" s="105" t="s">
        <v>524</v>
      </c>
      <c r="C68" s="565"/>
      <c r="D68" s="566"/>
      <c r="E68" s="566"/>
      <c r="F68" s="566"/>
      <c r="G68" s="566"/>
      <c r="H68" s="567"/>
    </row>
    <row r="69" spans="1:8" ht="19.7" customHeight="1">
      <c r="A69" s="106" t="s">
        <v>525</v>
      </c>
      <c r="B69" s="107" t="s">
        <v>524</v>
      </c>
      <c r="C69" s="568"/>
      <c r="D69" s="569"/>
      <c r="E69" s="569"/>
      <c r="F69" s="569"/>
      <c r="G69" s="569"/>
      <c r="H69" s="570"/>
    </row>
    <row r="70" spans="1:8" ht="19.7" customHeight="1">
      <c r="A70" s="104" t="s">
        <v>523</v>
      </c>
      <c r="B70" s="105" t="s">
        <v>524</v>
      </c>
      <c r="C70" s="565"/>
      <c r="D70" s="566"/>
      <c r="E70" s="566"/>
      <c r="F70" s="566"/>
      <c r="G70" s="566"/>
      <c r="H70" s="567"/>
    </row>
    <row r="71" spans="1:8" ht="19.7" customHeight="1">
      <c r="A71" s="106" t="s">
        <v>525</v>
      </c>
      <c r="B71" s="107" t="s">
        <v>524</v>
      </c>
      <c r="C71" s="568"/>
      <c r="D71" s="569"/>
      <c r="E71" s="569"/>
      <c r="F71" s="569"/>
      <c r="G71" s="569"/>
      <c r="H71" s="570"/>
    </row>
    <row r="72" spans="1:8" ht="19.7" customHeight="1">
      <c r="A72" s="104" t="s">
        <v>523</v>
      </c>
      <c r="B72" s="105" t="s">
        <v>524</v>
      </c>
      <c r="C72" s="565"/>
      <c r="D72" s="566"/>
      <c r="E72" s="566"/>
      <c r="F72" s="566"/>
      <c r="G72" s="566"/>
      <c r="H72" s="567"/>
    </row>
    <row r="73" spans="1:8" ht="19.7" customHeight="1">
      <c r="A73" s="106" t="s">
        <v>525</v>
      </c>
      <c r="B73" s="107" t="s">
        <v>524</v>
      </c>
      <c r="C73" s="568"/>
      <c r="D73" s="569"/>
      <c r="E73" s="569"/>
      <c r="F73" s="569"/>
      <c r="G73" s="569"/>
      <c r="H73" s="570"/>
    </row>
    <row r="74" spans="1:8" ht="19.7" customHeight="1">
      <c r="A74" s="104" t="s">
        <v>523</v>
      </c>
      <c r="B74" s="105" t="s">
        <v>524</v>
      </c>
      <c r="C74" s="565"/>
      <c r="D74" s="566"/>
      <c r="E74" s="566"/>
      <c r="F74" s="566"/>
      <c r="G74" s="566"/>
      <c r="H74" s="567"/>
    </row>
    <row r="75" spans="1:8" ht="19.7" customHeight="1">
      <c r="A75" s="106" t="s">
        <v>525</v>
      </c>
      <c r="B75" s="107" t="s">
        <v>524</v>
      </c>
      <c r="C75" s="568"/>
      <c r="D75" s="569"/>
      <c r="E75" s="569"/>
      <c r="F75" s="569"/>
      <c r="G75" s="569"/>
      <c r="H75" s="570"/>
    </row>
    <row r="76" spans="1:8" ht="19.7" customHeight="1">
      <c r="A76" s="104" t="s">
        <v>523</v>
      </c>
      <c r="B76" s="105" t="s">
        <v>524</v>
      </c>
      <c r="C76" s="565"/>
      <c r="D76" s="566"/>
      <c r="E76" s="566"/>
      <c r="F76" s="566"/>
      <c r="G76" s="566"/>
      <c r="H76" s="567"/>
    </row>
    <row r="77" spans="1:8" ht="19.7" customHeight="1">
      <c r="A77" s="106" t="s">
        <v>525</v>
      </c>
      <c r="B77" s="107" t="s">
        <v>524</v>
      </c>
      <c r="C77" s="568"/>
      <c r="D77" s="569"/>
      <c r="E77" s="569"/>
      <c r="F77" s="569"/>
      <c r="G77" s="569"/>
      <c r="H77" s="570"/>
    </row>
    <row r="78" spans="1:8" ht="19.7" customHeight="1">
      <c r="A78" s="104" t="s">
        <v>523</v>
      </c>
      <c r="B78" s="105" t="s">
        <v>524</v>
      </c>
      <c r="C78" s="565"/>
      <c r="D78" s="566"/>
      <c r="E78" s="566"/>
      <c r="F78" s="566"/>
      <c r="G78" s="566"/>
      <c r="H78" s="567"/>
    </row>
    <row r="79" spans="1:8" ht="19.7" customHeight="1">
      <c r="A79" s="106" t="s">
        <v>525</v>
      </c>
      <c r="B79" s="107" t="s">
        <v>524</v>
      </c>
      <c r="C79" s="568"/>
      <c r="D79" s="569"/>
      <c r="E79" s="569"/>
      <c r="F79" s="569"/>
      <c r="G79" s="569"/>
      <c r="H79" s="570"/>
    </row>
    <row r="80" spans="1:8" ht="8.4499999999999993" customHeight="1">
      <c r="A80" s="108"/>
      <c r="B80" s="109"/>
      <c r="C80" s="109"/>
      <c r="D80" s="109"/>
      <c r="E80" s="101"/>
      <c r="F80" s="101"/>
      <c r="G80" s="101"/>
      <c r="H80" s="101"/>
    </row>
    <row r="81" spans="1:8" ht="22.5" customHeight="1">
      <c r="A81" s="580"/>
      <c r="B81" s="583" t="s">
        <v>526</v>
      </c>
      <c r="C81" s="583"/>
      <c r="D81" s="111"/>
      <c r="E81" s="504" t="s">
        <v>527</v>
      </c>
      <c r="F81" s="504"/>
      <c r="G81" s="504"/>
      <c r="H81" s="504"/>
    </row>
    <row r="82" spans="1:8" ht="22.5" customHeight="1" thickBot="1">
      <c r="A82" s="581"/>
      <c r="B82" s="110" t="s">
        <v>492</v>
      </c>
      <c r="C82" s="112" t="s">
        <v>528</v>
      </c>
      <c r="D82" s="113"/>
      <c r="E82" s="114" t="s">
        <v>529</v>
      </c>
      <c r="F82" s="114" t="s">
        <v>530</v>
      </c>
      <c r="G82" s="584" t="s">
        <v>531</v>
      </c>
      <c r="H82" s="584"/>
    </row>
    <row r="83" spans="1:8" ht="22.5" customHeight="1" thickTop="1">
      <c r="A83" s="582"/>
      <c r="B83" s="110" t="s">
        <v>494</v>
      </c>
      <c r="C83" s="115" t="s">
        <v>532</v>
      </c>
      <c r="D83" s="116"/>
      <c r="E83" s="117"/>
      <c r="F83" s="118"/>
      <c r="G83" s="582"/>
      <c r="H83" s="582"/>
    </row>
    <row r="84" spans="1:8" ht="22.5" customHeight="1">
      <c r="A84" s="108"/>
      <c r="B84" s="113"/>
      <c r="C84" s="113"/>
      <c r="D84" s="113"/>
      <c r="E84" s="119"/>
      <c r="F84" s="120"/>
      <c r="G84" s="579"/>
      <c r="H84" s="579"/>
    </row>
    <row r="85" spans="1:8" ht="22.5" customHeight="1">
      <c r="A85" s="108"/>
      <c r="B85" s="113"/>
      <c r="C85" s="113"/>
      <c r="D85" s="113"/>
      <c r="E85" s="119"/>
      <c r="F85" s="120"/>
      <c r="G85" s="579"/>
      <c r="H85" s="579"/>
    </row>
    <row r="86" spans="1:8" ht="22.5" customHeight="1">
      <c r="A86" s="108"/>
      <c r="B86" s="113"/>
      <c r="C86" s="113"/>
      <c r="D86" s="113"/>
      <c r="E86" s="119"/>
      <c r="F86" s="120"/>
      <c r="G86" s="579"/>
      <c r="H86" s="579"/>
    </row>
    <row r="87" spans="1:8" ht="22.5" customHeight="1">
      <c r="A87" s="108"/>
      <c r="B87" s="113"/>
      <c r="C87" s="113"/>
      <c r="D87" s="113"/>
      <c r="E87" s="119"/>
      <c r="F87" s="120"/>
      <c r="G87" s="579"/>
      <c r="H87" s="579"/>
    </row>
    <row r="88" spans="1:8" ht="22.5" customHeight="1">
      <c r="A88" s="108"/>
      <c r="B88" s="113"/>
      <c r="C88" s="113"/>
      <c r="D88" s="113"/>
      <c r="E88" s="119"/>
      <c r="F88" s="120"/>
      <c r="G88" s="579"/>
      <c r="H88" s="579"/>
    </row>
    <row r="89" spans="1:8" ht="22.5" customHeight="1">
      <c r="A89" s="108"/>
      <c r="B89" s="113"/>
      <c r="C89" s="113"/>
      <c r="D89" s="113"/>
      <c r="E89" s="119"/>
      <c r="F89" s="120"/>
      <c r="G89" s="579"/>
      <c r="H89" s="579"/>
    </row>
    <row r="90" spans="1:8" ht="14.1" customHeight="1">
      <c r="A90" s="113"/>
      <c r="B90" s="113"/>
      <c r="C90" s="113"/>
      <c r="D90" s="113"/>
      <c r="E90" s="113"/>
      <c r="F90" s="113"/>
      <c r="G90" s="113"/>
      <c r="H90" s="113"/>
    </row>
  </sheetData>
  <mergeCells count="106">
    <mergeCell ref="G84:H84"/>
    <mergeCell ref="G85:H85"/>
    <mergeCell ref="G86:H86"/>
    <mergeCell ref="G87:H87"/>
    <mergeCell ref="G88:H88"/>
    <mergeCell ref="G89:H89"/>
    <mergeCell ref="C78:H79"/>
    <mergeCell ref="A81:A83"/>
    <mergeCell ref="B81:C81"/>
    <mergeCell ref="E81:H81"/>
    <mergeCell ref="G82:H82"/>
    <mergeCell ref="G83:H83"/>
    <mergeCell ref="C66:H67"/>
    <mergeCell ref="C68:H69"/>
    <mergeCell ref="C70:H71"/>
    <mergeCell ref="C72:H73"/>
    <mergeCell ref="C74:H75"/>
    <mergeCell ref="C76:H77"/>
    <mergeCell ref="C54:H55"/>
    <mergeCell ref="C56:H57"/>
    <mergeCell ref="C58:H59"/>
    <mergeCell ref="C60:H61"/>
    <mergeCell ref="C62:H63"/>
    <mergeCell ref="C64:H65"/>
    <mergeCell ref="C48:E48"/>
    <mergeCell ref="F48:H48"/>
    <mergeCell ref="C50:H50"/>
    <mergeCell ref="A51:B51"/>
    <mergeCell ref="C51:H51"/>
    <mergeCell ref="C52:H53"/>
    <mergeCell ref="C42:E42"/>
    <mergeCell ref="A43:B43"/>
    <mergeCell ref="A44:A50"/>
    <mergeCell ref="B44:B45"/>
    <mergeCell ref="C44:E45"/>
    <mergeCell ref="F44:F45"/>
    <mergeCell ref="C46:F46"/>
    <mergeCell ref="B47:B48"/>
    <mergeCell ref="C47:E47"/>
    <mergeCell ref="F47:H47"/>
    <mergeCell ref="C31:E31"/>
    <mergeCell ref="F31:H31"/>
    <mergeCell ref="A33:E34"/>
    <mergeCell ref="A35:E35"/>
    <mergeCell ref="A37:A42"/>
    <mergeCell ref="C37:E37"/>
    <mergeCell ref="C38:E38"/>
    <mergeCell ref="C39:E39"/>
    <mergeCell ref="C40:E40"/>
    <mergeCell ref="C41:E41"/>
    <mergeCell ref="A26:A31"/>
    <mergeCell ref="C26:E26"/>
    <mergeCell ref="F26:H26"/>
    <mergeCell ref="C27:E27"/>
    <mergeCell ref="F27:H27"/>
    <mergeCell ref="C28:E28"/>
    <mergeCell ref="F28:H28"/>
    <mergeCell ref="F29:H29"/>
    <mergeCell ref="C30:E30"/>
    <mergeCell ref="F30:H30"/>
    <mergeCell ref="A22:B22"/>
    <mergeCell ref="C22:D22"/>
    <mergeCell ref="E22:H22"/>
    <mergeCell ref="A23:B23"/>
    <mergeCell ref="C23:H23"/>
    <mergeCell ref="A24:B24"/>
    <mergeCell ref="C24:H24"/>
    <mergeCell ref="C19:D19"/>
    <mergeCell ref="E19:G19"/>
    <mergeCell ref="C20:D20"/>
    <mergeCell ref="E20:G20"/>
    <mergeCell ref="A21:B21"/>
    <mergeCell ref="C21:D21"/>
    <mergeCell ref="E21:H21"/>
    <mergeCell ref="A14:A20"/>
    <mergeCell ref="C14:D14"/>
    <mergeCell ref="E14:G14"/>
    <mergeCell ref="C15:D15"/>
    <mergeCell ref="E15:G15"/>
    <mergeCell ref="C16:D16"/>
    <mergeCell ref="E16:G16"/>
    <mergeCell ref="C17:D17"/>
    <mergeCell ref="E17:G17"/>
    <mergeCell ref="C18:D18"/>
    <mergeCell ref="G11:H11"/>
    <mergeCell ref="A12:B12"/>
    <mergeCell ref="C12:H12"/>
    <mergeCell ref="A13:B13"/>
    <mergeCell ref="C13:E13"/>
    <mergeCell ref="G13:H13"/>
    <mergeCell ref="A6:B9"/>
    <mergeCell ref="C6:F6"/>
    <mergeCell ref="C7:F8"/>
    <mergeCell ref="G9:H9"/>
    <mergeCell ref="A10:B10"/>
    <mergeCell ref="C10:H10"/>
    <mergeCell ref="A1:B1"/>
    <mergeCell ref="C1:F1"/>
    <mergeCell ref="A2:B3"/>
    <mergeCell ref="C2:F2"/>
    <mergeCell ref="C3:F3"/>
    <mergeCell ref="A4:B5"/>
    <mergeCell ref="C4:F4"/>
    <mergeCell ref="C5:F5"/>
    <mergeCell ref="A11:B11"/>
    <mergeCell ref="C11:E11"/>
  </mergeCells>
  <phoneticPr fontId="32"/>
  <pageMargins left="0.23622047244094491" right="0.23622047244094491" top="0.35433070866141736" bottom="0.35433070866141736" header="0.31496062992125984" footer="0.31496062992125984"/>
  <pageSetup paperSize="9" scale="87" orientation="portrait" r:id="rId1"/>
  <rowBreaks count="1" manualBreakCount="1">
    <brk id="4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75AB5-DDA7-4177-BE01-AD3EA556652E}">
  <sheetPr codeName="Sheet4">
    <tabColor theme="1"/>
  </sheetPr>
  <dimension ref="A1:AI17"/>
  <sheetViews>
    <sheetView topLeftCell="R1" zoomScale="85" zoomScaleNormal="85" workbookViewId="0">
      <selection activeCell="AF17" sqref="AF17"/>
    </sheetView>
  </sheetViews>
  <sheetFormatPr defaultColWidth="8.75" defaultRowHeight="18.75"/>
  <cols>
    <col min="1" max="1" width="24.875" style="13" bestFit="1" customWidth="1"/>
    <col min="2" max="2" width="22.75" style="13" bestFit="1" customWidth="1"/>
    <col min="3" max="3" width="20.625" style="20" customWidth="1"/>
    <col min="4" max="4" width="8.75" style="13"/>
    <col min="5" max="5" width="13.875" style="13" bestFit="1" customWidth="1"/>
    <col min="6" max="6" width="5.5" style="13" bestFit="1" customWidth="1"/>
    <col min="7" max="8" width="20.625" style="20" customWidth="1"/>
    <col min="9" max="9" width="8.75" style="13"/>
    <col min="10" max="11" width="9.625" style="13" bestFit="1" customWidth="1"/>
    <col min="12" max="13" width="20.625" style="20" customWidth="1"/>
    <col min="14" max="14" width="8.75" style="13"/>
    <col min="15" max="15" width="11" style="13" bestFit="1" customWidth="1"/>
    <col min="16" max="16" width="9.25" style="13" bestFit="1" customWidth="1"/>
    <col min="17" max="18" width="20.625" style="20" customWidth="1"/>
    <col min="19" max="19" width="8.75" style="13"/>
    <col min="20" max="20" width="17.5" style="13" bestFit="1" customWidth="1"/>
    <col min="21" max="21" width="8.875" style="13" bestFit="1" customWidth="1"/>
    <col min="22" max="23" width="20.625" style="20" customWidth="1"/>
    <col min="24" max="24" width="8.75" style="13"/>
    <col min="25" max="25" width="11.75" style="13" bestFit="1" customWidth="1"/>
    <col min="26" max="26" width="9.375" style="13" customWidth="1"/>
    <col min="27" max="28" width="20.625" style="20" customWidth="1"/>
    <col min="29" max="29" width="8.75" style="13"/>
    <col min="30" max="30" width="13.875" style="13" bestFit="1" customWidth="1"/>
    <col min="31" max="31" width="9.625" style="13" bestFit="1" customWidth="1"/>
    <col min="32" max="32" width="20.625" style="13" customWidth="1"/>
    <col min="33" max="33" width="8.75" style="13"/>
    <col min="34" max="34" width="13" style="13" bestFit="1" customWidth="1"/>
    <col min="35" max="16384" width="8.75" style="13"/>
  </cols>
  <sheetData>
    <row r="1" spans="1:35">
      <c r="A1" s="9" t="s">
        <v>198</v>
      </c>
      <c r="B1" s="10"/>
      <c r="C1" s="18"/>
      <c r="E1" s="9" t="s">
        <v>209</v>
      </c>
      <c r="F1" s="10"/>
      <c r="G1" s="27" t="s">
        <v>349</v>
      </c>
      <c r="H1" s="18" t="s">
        <v>350</v>
      </c>
      <c r="J1" s="9" t="s">
        <v>186</v>
      </c>
      <c r="K1" s="10"/>
      <c r="L1" s="27" t="s">
        <v>349</v>
      </c>
      <c r="M1" s="18" t="s">
        <v>350</v>
      </c>
      <c r="O1" s="9" t="s">
        <v>211</v>
      </c>
      <c r="P1" s="10"/>
      <c r="Q1" s="27" t="s">
        <v>349</v>
      </c>
      <c r="R1" s="18" t="s">
        <v>350</v>
      </c>
      <c r="T1" s="9" t="s">
        <v>185</v>
      </c>
      <c r="U1" s="10"/>
      <c r="V1" s="27" t="s">
        <v>349</v>
      </c>
      <c r="W1" s="18" t="s">
        <v>350</v>
      </c>
      <c r="Y1" s="9" t="s">
        <v>194</v>
      </c>
      <c r="Z1" s="10"/>
      <c r="AA1" s="27" t="s">
        <v>349</v>
      </c>
      <c r="AB1" s="18" t="s">
        <v>350</v>
      </c>
      <c r="AD1" s="9" t="s">
        <v>351</v>
      </c>
      <c r="AE1" s="10"/>
      <c r="AF1" s="18"/>
      <c r="AH1" s="9" t="s">
        <v>427</v>
      </c>
      <c r="AI1" s="18"/>
    </row>
    <row r="2" spans="1:35">
      <c r="A2" s="12" t="s">
        <v>213</v>
      </c>
      <c r="B2" s="11"/>
      <c r="C2" s="29"/>
      <c r="E2" s="25" t="s">
        <v>317</v>
      </c>
      <c r="F2" s="18"/>
      <c r="G2" s="29"/>
      <c r="H2" s="29"/>
      <c r="J2" s="9" t="s">
        <v>210</v>
      </c>
      <c r="K2" s="11"/>
      <c r="L2" s="29"/>
      <c r="M2" s="29"/>
      <c r="O2" s="9" t="s">
        <v>184</v>
      </c>
      <c r="P2" s="11"/>
      <c r="Q2" s="29"/>
      <c r="R2" s="29"/>
      <c r="T2" s="9" t="s">
        <v>185</v>
      </c>
      <c r="U2" s="11"/>
      <c r="V2" s="29"/>
      <c r="W2" s="29"/>
      <c r="Y2" s="9" t="s">
        <v>212</v>
      </c>
      <c r="Z2" s="11"/>
      <c r="AA2" s="29"/>
      <c r="AB2" s="29"/>
      <c r="AD2" s="25" t="s">
        <v>317</v>
      </c>
      <c r="AE2" s="18"/>
      <c r="AF2" s="29"/>
      <c r="AH2" s="27" t="s">
        <v>425</v>
      </c>
      <c r="AI2" s="29"/>
    </row>
    <row r="3" spans="1:35">
      <c r="A3" s="14"/>
      <c r="B3" s="11" t="s">
        <v>199</v>
      </c>
      <c r="C3" s="29"/>
      <c r="E3" s="26"/>
      <c r="F3" s="27" t="s">
        <v>318</v>
      </c>
      <c r="G3" s="29"/>
      <c r="H3" s="29"/>
      <c r="J3" s="8" t="s">
        <v>186</v>
      </c>
      <c r="K3" s="15" t="s">
        <v>187</v>
      </c>
      <c r="L3" s="29"/>
      <c r="M3" s="29"/>
      <c r="O3" s="9" t="s">
        <v>192</v>
      </c>
      <c r="P3" s="11"/>
      <c r="Q3" s="29"/>
      <c r="R3" s="29"/>
      <c r="T3" s="9" t="s">
        <v>193</v>
      </c>
      <c r="U3" s="11"/>
      <c r="V3" s="29"/>
      <c r="W3" s="29"/>
      <c r="AD3" s="26"/>
      <c r="AE3" s="27" t="s">
        <v>318</v>
      </c>
      <c r="AF3" s="29"/>
      <c r="AH3" s="33" t="s">
        <v>426</v>
      </c>
      <c r="AI3" s="29"/>
    </row>
    <row r="4" spans="1:35">
      <c r="A4" s="9" t="s">
        <v>200</v>
      </c>
      <c r="B4" s="11"/>
      <c r="C4" s="29"/>
      <c r="E4" s="28" t="s">
        <v>319</v>
      </c>
      <c r="F4" s="18"/>
      <c r="G4" s="29"/>
      <c r="H4" s="29"/>
      <c r="J4" s="19"/>
      <c r="K4" s="15" t="s">
        <v>188</v>
      </c>
      <c r="L4" s="29"/>
      <c r="M4" s="29"/>
      <c r="AD4" s="32" t="s">
        <v>342</v>
      </c>
      <c r="AE4" s="27" t="s">
        <v>341</v>
      </c>
      <c r="AF4" s="29"/>
    </row>
    <row r="5" spans="1:35">
      <c r="A5" s="8" t="s">
        <v>205</v>
      </c>
      <c r="B5" s="15" t="s">
        <v>201</v>
      </c>
      <c r="C5" s="29"/>
      <c r="E5" s="26"/>
      <c r="F5" s="27" t="s">
        <v>318</v>
      </c>
      <c r="G5" s="29"/>
      <c r="H5" s="29"/>
      <c r="J5" s="19"/>
      <c r="K5" s="15" t="s">
        <v>189</v>
      </c>
      <c r="L5" s="29"/>
      <c r="M5" s="29"/>
      <c r="AD5" s="35"/>
      <c r="AE5" s="27" t="s">
        <v>344</v>
      </c>
      <c r="AF5" s="29"/>
    </row>
    <row r="6" spans="1:35">
      <c r="A6" s="19"/>
      <c r="B6" s="15" t="s">
        <v>202</v>
      </c>
      <c r="C6" s="29"/>
      <c r="J6" s="19"/>
      <c r="K6" s="15" t="s">
        <v>190</v>
      </c>
      <c r="L6" s="29"/>
      <c r="M6" s="29"/>
      <c r="AD6" s="26"/>
      <c r="AE6" s="27" t="s">
        <v>342</v>
      </c>
      <c r="AF6" s="29"/>
    </row>
    <row r="7" spans="1:35">
      <c r="A7" s="19"/>
      <c r="B7" s="15" t="s">
        <v>203</v>
      </c>
      <c r="C7" s="29"/>
      <c r="J7" s="14"/>
      <c r="K7" s="15" t="s">
        <v>191</v>
      </c>
      <c r="L7" s="29"/>
      <c r="M7" s="29"/>
      <c r="AD7" s="30" t="s">
        <v>345</v>
      </c>
      <c r="AE7" s="18"/>
      <c r="AF7" s="34"/>
    </row>
    <row r="8" spans="1:35">
      <c r="A8" s="14"/>
      <c r="B8" s="15" t="s">
        <v>204</v>
      </c>
      <c r="C8" s="29"/>
      <c r="AD8" s="32" t="s">
        <v>346</v>
      </c>
      <c r="AE8" s="27" t="s">
        <v>347</v>
      </c>
      <c r="AF8" s="34"/>
    </row>
    <row r="9" spans="1:35">
      <c r="A9" s="8" t="s">
        <v>206</v>
      </c>
      <c r="B9" s="15" t="s">
        <v>207</v>
      </c>
      <c r="C9" s="29"/>
      <c r="AD9" s="26"/>
      <c r="AE9" s="27" t="s">
        <v>348</v>
      </c>
      <c r="AF9" s="34"/>
    </row>
    <row r="10" spans="1:35">
      <c r="A10" s="14"/>
      <c r="B10" s="15" t="s">
        <v>208</v>
      </c>
      <c r="C10" s="29"/>
      <c r="AD10" s="32" t="s">
        <v>352</v>
      </c>
      <c r="AE10" s="27" t="s">
        <v>329</v>
      </c>
      <c r="AF10" s="29"/>
    </row>
    <row r="11" spans="1:35">
      <c r="A11" s="9" t="s">
        <v>343</v>
      </c>
      <c r="B11" s="11"/>
      <c r="C11" s="34"/>
      <c r="AD11" s="35"/>
      <c r="AE11" s="27" t="s">
        <v>330</v>
      </c>
      <c r="AF11" s="29"/>
    </row>
    <row r="12" spans="1:35">
      <c r="AD12" s="35"/>
      <c r="AE12" s="27" t="s">
        <v>331</v>
      </c>
      <c r="AF12" s="29"/>
    </row>
    <row r="13" spans="1:35">
      <c r="AD13" s="35"/>
      <c r="AE13" s="27" t="s">
        <v>332</v>
      </c>
      <c r="AF13" s="29"/>
    </row>
    <row r="14" spans="1:35">
      <c r="AD14" s="35"/>
      <c r="AE14" s="27" t="s">
        <v>333</v>
      </c>
      <c r="AF14" s="29"/>
    </row>
    <row r="15" spans="1:35">
      <c r="AD15" s="26"/>
      <c r="AE15" s="27" t="s">
        <v>334</v>
      </c>
      <c r="AF15" s="29"/>
    </row>
    <row r="16" spans="1:35">
      <c r="AD16" s="30" t="s">
        <v>325</v>
      </c>
      <c r="AE16" s="18"/>
      <c r="AF16" s="29"/>
    </row>
    <row r="17" spans="30:32">
      <c r="AD17" s="36" t="s">
        <v>353</v>
      </c>
      <c r="AE17" s="18"/>
      <c r="AF17" s="29"/>
    </row>
  </sheetData>
  <phoneticPr fontId="3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692A9-BEFC-4E67-A427-256D2A2EA4EA}">
  <sheetPr codeName="Sheet5">
    <tabColor theme="1"/>
  </sheetPr>
  <dimension ref="A1:AK101"/>
  <sheetViews>
    <sheetView zoomScale="85" zoomScaleNormal="85" workbookViewId="0">
      <pane ySplit="3" topLeftCell="A4" activePane="bottomLeft" state="frozen"/>
      <selection activeCell="P21" sqref="P21:BA22"/>
      <selection pane="bottomLeft"/>
    </sheetView>
  </sheetViews>
  <sheetFormatPr defaultColWidth="8.75" defaultRowHeight="18.75"/>
  <cols>
    <col min="1" max="1" width="11.375" style="13" bestFit="1" customWidth="1"/>
    <col min="2" max="2" width="9.25" style="13" bestFit="1" customWidth="1"/>
    <col min="3" max="6" width="20" style="13" bestFit="1" customWidth="1"/>
    <col min="7" max="7" width="5.25" style="13" bestFit="1" customWidth="1"/>
    <col min="8" max="8" width="11" style="13" bestFit="1" customWidth="1"/>
    <col min="9" max="9" width="7.25" style="13" bestFit="1" customWidth="1"/>
    <col min="10" max="10" width="9.25" style="13" bestFit="1" customWidth="1"/>
    <col min="11" max="11" width="11.375" style="13" bestFit="1" customWidth="1"/>
    <col min="12" max="14" width="9.25" style="13" bestFit="1" customWidth="1"/>
    <col min="15" max="15" width="13.5" style="13" bestFit="1" customWidth="1"/>
    <col min="16" max="16" width="5.25" style="13" bestFit="1" customWidth="1"/>
    <col min="17" max="17" width="17.875" style="13" bestFit="1" customWidth="1"/>
    <col min="18" max="18" width="15.75" style="13" bestFit="1" customWidth="1"/>
    <col min="19" max="19" width="15.5" style="13" bestFit="1" customWidth="1"/>
    <col min="20" max="20" width="9.25" style="13" bestFit="1" customWidth="1"/>
    <col min="21" max="24" width="20" style="13" bestFit="1" customWidth="1"/>
    <col min="25" max="25" width="5.25" style="13" bestFit="1" customWidth="1"/>
    <col min="26" max="26" width="13" style="13" bestFit="1" customWidth="1"/>
    <col min="27" max="27" width="7.25" style="13" bestFit="1" customWidth="1"/>
    <col min="28" max="28" width="9.25" style="13" bestFit="1" customWidth="1"/>
    <col min="29" max="29" width="11.375" style="13" bestFit="1" customWidth="1"/>
    <col min="30" max="32" width="9.25" style="13" bestFit="1" customWidth="1"/>
    <col min="33" max="33" width="13.5" style="13" bestFit="1" customWidth="1"/>
    <col min="34" max="34" width="5.25" style="13" bestFit="1" customWidth="1"/>
    <col min="35" max="35" width="17.875" style="13" bestFit="1" customWidth="1"/>
    <col min="36" max="36" width="15.75" style="13" bestFit="1" customWidth="1"/>
    <col min="37" max="37" width="15.5" style="13" bestFit="1" customWidth="1"/>
    <col min="38" max="16384" width="8.75" style="13"/>
  </cols>
  <sheetData>
    <row r="1" spans="1:37">
      <c r="A1" s="8"/>
      <c r="B1" s="49" t="s">
        <v>349</v>
      </c>
      <c r="C1" s="49"/>
      <c r="D1" s="49"/>
      <c r="E1" s="49"/>
      <c r="F1" s="49"/>
      <c r="G1" s="49"/>
      <c r="H1" s="49"/>
      <c r="I1" s="49"/>
      <c r="J1" s="49"/>
      <c r="K1" s="49"/>
      <c r="L1" s="49"/>
      <c r="M1" s="49"/>
      <c r="N1" s="49"/>
      <c r="O1" s="49"/>
      <c r="P1" s="49"/>
      <c r="Q1" s="49"/>
      <c r="R1" s="49"/>
      <c r="S1" s="49"/>
      <c r="T1" s="50" t="s">
        <v>420</v>
      </c>
      <c r="U1" s="49"/>
      <c r="V1" s="49"/>
      <c r="W1" s="49"/>
      <c r="X1" s="49"/>
      <c r="Y1" s="49"/>
      <c r="Z1" s="49"/>
      <c r="AA1" s="49"/>
      <c r="AB1" s="49"/>
      <c r="AC1" s="49"/>
      <c r="AD1" s="49"/>
      <c r="AE1" s="49"/>
      <c r="AF1" s="49"/>
      <c r="AG1" s="49"/>
      <c r="AH1" s="49"/>
      <c r="AI1" s="49"/>
      <c r="AJ1" s="49"/>
      <c r="AK1" s="51"/>
    </row>
    <row r="2" spans="1:37">
      <c r="A2" s="8"/>
      <c r="B2" s="30" t="s">
        <v>320</v>
      </c>
      <c r="C2" s="31"/>
      <c r="D2" s="31"/>
      <c r="E2" s="31"/>
      <c r="F2" s="18"/>
      <c r="G2" s="32" t="s">
        <v>321</v>
      </c>
      <c r="H2" s="32" t="s">
        <v>322</v>
      </c>
      <c r="I2" s="25" t="s">
        <v>323</v>
      </c>
      <c r="J2" s="18"/>
      <c r="K2" s="30" t="s">
        <v>324</v>
      </c>
      <c r="L2" s="31"/>
      <c r="M2" s="31"/>
      <c r="N2" s="31"/>
      <c r="O2" s="31"/>
      <c r="P2" s="31"/>
      <c r="Q2" s="31"/>
      <c r="R2" s="18"/>
      <c r="S2" s="32" t="s">
        <v>325</v>
      </c>
      <c r="T2" s="30" t="s">
        <v>320</v>
      </c>
      <c r="U2" s="31"/>
      <c r="V2" s="31"/>
      <c r="W2" s="31"/>
      <c r="X2" s="18"/>
      <c r="Y2" s="32" t="s">
        <v>321</v>
      </c>
      <c r="Z2" s="32" t="s">
        <v>322</v>
      </c>
      <c r="AA2" s="25" t="s">
        <v>323</v>
      </c>
      <c r="AB2" s="18"/>
      <c r="AC2" s="30" t="s">
        <v>324</v>
      </c>
      <c r="AD2" s="31"/>
      <c r="AE2" s="31"/>
      <c r="AF2" s="31"/>
      <c r="AG2" s="31"/>
      <c r="AH2" s="31"/>
      <c r="AI2" s="31"/>
      <c r="AJ2" s="18"/>
      <c r="AK2" s="32" t="s">
        <v>325</v>
      </c>
    </row>
    <row r="3" spans="1:37">
      <c r="A3" s="14"/>
      <c r="B3" s="27" t="s">
        <v>326</v>
      </c>
      <c r="C3" s="33" t="s">
        <v>424</v>
      </c>
      <c r="D3" s="33" t="s">
        <v>423</v>
      </c>
      <c r="E3" s="33" t="s">
        <v>421</v>
      </c>
      <c r="F3" s="33" t="s">
        <v>422</v>
      </c>
      <c r="G3" s="26"/>
      <c r="H3" s="26"/>
      <c r="I3" s="26"/>
      <c r="J3" s="27" t="s">
        <v>327</v>
      </c>
      <c r="K3" s="27" t="s">
        <v>328</v>
      </c>
      <c r="L3" s="27" t="s">
        <v>329</v>
      </c>
      <c r="M3" s="27" t="s">
        <v>330</v>
      </c>
      <c r="N3" s="27" t="s">
        <v>331</v>
      </c>
      <c r="O3" s="27" t="s">
        <v>332</v>
      </c>
      <c r="P3" s="27" t="s">
        <v>333</v>
      </c>
      <c r="Q3" s="27" t="s">
        <v>334</v>
      </c>
      <c r="R3" s="27" t="s">
        <v>335</v>
      </c>
      <c r="S3" s="26"/>
      <c r="T3" s="27" t="s">
        <v>326</v>
      </c>
      <c r="U3" s="33" t="s">
        <v>424</v>
      </c>
      <c r="V3" s="33" t="s">
        <v>423</v>
      </c>
      <c r="W3" s="33" t="s">
        <v>421</v>
      </c>
      <c r="X3" s="33" t="s">
        <v>422</v>
      </c>
      <c r="Y3" s="26"/>
      <c r="Z3" s="26"/>
      <c r="AA3" s="26"/>
      <c r="AB3" s="27" t="s">
        <v>327</v>
      </c>
      <c r="AC3" s="27" t="s">
        <v>328</v>
      </c>
      <c r="AD3" s="27" t="s">
        <v>329</v>
      </c>
      <c r="AE3" s="27" t="s">
        <v>330</v>
      </c>
      <c r="AF3" s="27" t="s">
        <v>331</v>
      </c>
      <c r="AG3" s="27" t="s">
        <v>332</v>
      </c>
      <c r="AH3" s="27" t="s">
        <v>333</v>
      </c>
      <c r="AI3" s="27" t="s">
        <v>334</v>
      </c>
      <c r="AJ3" s="27" t="s">
        <v>335</v>
      </c>
      <c r="AK3" s="26"/>
    </row>
    <row r="4" spans="1:37">
      <c r="A4" s="15" t="s">
        <v>195</v>
      </c>
      <c r="B4" s="29"/>
      <c r="C4" s="29"/>
      <c r="D4" s="29"/>
      <c r="E4" s="29"/>
      <c r="F4" s="29"/>
      <c r="G4" s="29"/>
      <c r="H4" s="22"/>
      <c r="I4" s="29"/>
      <c r="J4" s="29"/>
      <c r="K4" s="29"/>
      <c r="L4" s="29"/>
      <c r="M4" s="29"/>
      <c r="N4" s="29"/>
      <c r="O4" s="29"/>
      <c r="P4" s="29"/>
      <c r="Q4" s="29"/>
      <c r="R4" s="29"/>
      <c r="S4" s="29"/>
      <c r="T4" s="29"/>
      <c r="U4" s="29"/>
      <c r="V4" s="29"/>
      <c r="W4" s="29"/>
      <c r="X4" s="29"/>
      <c r="Y4" s="29"/>
      <c r="Z4" s="22"/>
      <c r="AA4" s="29"/>
      <c r="AB4" s="29"/>
      <c r="AC4" s="29"/>
      <c r="AD4" s="29"/>
      <c r="AE4" s="29"/>
      <c r="AF4" s="29"/>
      <c r="AG4" s="29"/>
      <c r="AH4" s="29"/>
      <c r="AI4" s="29"/>
      <c r="AJ4" s="29"/>
      <c r="AK4" s="29"/>
    </row>
    <row r="5" spans="1:37">
      <c r="A5" s="15" t="s">
        <v>196</v>
      </c>
      <c r="B5" s="29"/>
      <c r="C5" s="29"/>
      <c r="D5" s="29"/>
      <c r="E5" s="29"/>
      <c r="F5" s="29"/>
      <c r="G5" s="29"/>
      <c r="H5" s="22"/>
      <c r="I5" s="29"/>
      <c r="J5" s="29"/>
      <c r="K5" s="29"/>
      <c r="L5" s="29"/>
      <c r="M5" s="29"/>
      <c r="N5" s="29"/>
      <c r="O5" s="29"/>
      <c r="P5" s="29"/>
      <c r="Q5" s="29"/>
      <c r="R5" s="29"/>
      <c r="S5" s="29"/>
      <c r="T5" s="29"/>
      <c r="U5" s="29"/>
      <c r="V5" s="29"/>
      <c r="W5" s="29"/>
      <c r="X5" s="29"/>
      <c r="Y5" s="29"/>
      <c r="Z5" s="22"/>
      <c r="AA5" s="29"/>
      <c r="AB5" s="29"/>
      <c r="AC5" s="29"/>
      <c r="AD5" s="29"/>
      <c r="AE5" s="29"/>
      <c r="AF5" s="29"/>
      <c r="AG5" s="29"/>
      <c r="AH5" s="29"/>
      <c r="AI5" s="29"/>
      <c r="AJ5" s="29"/>
      <c r="AK5" s="29"/>
    </row>
    <row r="6" spans="1:37">
      <c r="A6" s="15" t="s">
        <v>197</v>
      </c>
      <c r="B6" s="29"/>
      <c r="C6" s="29"/>
      <c r="D6" s="29"/>
      <c r="E6" s="29"/>
      <c r="F6" s="29"/>
      <c r="G6" s="29"/>
      <c r="H6" s="22"/>
      <c r="I6" s="29"/>
      <c r="J6" s="29"/>
      <c r="K6" s="29"/>
      <c r="L6" s="29"/>
      <c r="M6" s="29"/>
      <c r="N6" s="29"/>
      <c r="O6" s="29"/>
      <c r="P6" s="29"/>
      <c r="Q6" s="29"/>
      <c r="R6" s="29"/>
      <c r="S6" s="29"/>
      <c r="T6" s="29"/>
      <c r="U6" s="29"/>
      <c r="V6" s="29"/>
      <c r="W6" s="29"/>
      <c r="X6" s="29"/>
      <c r="Y6" s="29"/>
      <c r="Z6" s="22"/>
      <c r="AA6" s="29"/>
      <c r="AB6" s="29"/>
      <c r="AC6" s="29"/>
      <c r="AD6" s="29"/>
      <c r="AE6" s="29"/>
      <c r="AF6" s="29"/>
      <c r="AG6" s="29"/>
      <c r="AH6" s="29"/>
      <c r="AI6" s="29"/>
      <c r="AJ6" s="29"/>
      <c r="AK6" s="29"/>
    </row>
    <row r="7" spans="1:37">
      <c r="A7" s="15"/>
      <c r="B7" s="29"/>
      <c r="C7" s="29"/>
      <c r="D7" s="29"/>
      <c r="E7" s="29"/>
      <c r="F7" s="29"/>
      <c r="G7" s="29"/>
      <c r="H7" s="21"/>
      <c r="I7" s="29"/>
      <c r="J7" s="29"/>
      <c r="K7" s="29"/>
      <c r="L7" s="29"/>
      <c r="M7" s="29"/>
      <c r="N7" s="29"/>
      <c r="O7" s="29"/>
      <c r="P7" s="29"/>
      <c r="Q7" s="29"/>
      <c r="R7" s="29"/>
      <c r="S7" s="29"/>
      <c r="T7" s="29"/>
      <c r="U7" s="29"/>
      <c r="V7" s="29"/>
      <c r="W7" s="29"/>
      <c r="X7" s="29"/>
      <c r="Y7" s="29"/>
      <c r="Z7" s="21"/>
      <c r="AA7" s="29"/>
      <c r="AB7" s="29"/>
      <c r="AC7" s="29"/>
      <c r="AD7" s="29"/>
      <c r="AE7" s="29"/>
      <c r="AF7" s="29"/>
      <c r="AG7" s="29"/>
      <c r="AH7" s="29"/>
      <c r="AI7" s="29"/>
      <c r="AJ7" s="29"/>
      <c r="AK7" s="29"/>
    </row>
    <row r="8" spans="1:37">
      <c r="A8" s="15"/>
      <c r="B8" s="29"/>
      <c r="C8" s="29"/>
      <c r="D8" s="29"/>
      <c r="E8" s="29"/>
      <c r="F8" s="29"/>
      <c r="G8" s="29"/>
      <c r="H8" s="21"/>
      <c r="I8" s="29"/>
      <c r="J8" s="29"/>
      <c r="K8" s="29"/>
      <c r="L8" s="29"/>
      <c r="M8" s="29"/>
      <c r="N8" s="29"/>
      <c r="O8" s="29"/>
      <c r="P8" s="29"/>
      <c r="Q8" s="29"/>
      <c r="R8" s="29"/>
      <c r="S8" s="29"/>
      <c r="T8" s="29"/>
      <c r="U8" s="29"/>
      <c r="V8" s="29"/>
      <c r="W8" s="29"/>
      <c r="X8" s="29"/>
      <c r="Y8" s="29"/>
      <c r="Z8" s="21"/>
      <c r="AA8" s="29"/>
      <c r="AB8" s="29"/>
      <c r="AC8" s="29"/>
      <c r="AD8" s="29"/>
      <c r="AE8" s="29"/>
      <c r="AF8" s="29"/>
      <c r="AG8" s="29"/>
      <c r="AH8" s="29"/>
      <c r="AI8" s="29"/>
      <c r="AJ8" s="29"/>
      <c r="AK8" s="29"/>
    </row>
    <row r="9" spans="1:37">
      <c r="A9" s="15"/>
      <c r="B9" s="29"/>
      <c r="C9" s="29"/>
      <c r="D9" s="29"/>
      <c r="E9" s="29"/>
      <c r="F9" s="29"/>
      <c r="G9" s="29"/>
      <c r="H9" s="21"/>
      <c r="I9" s="29"/>
      <c r="J9" s="29"/>
      <c r="K9" s="29"/>
      <c r="L9" s="29"/>
      <c r="M9" s="29"/>
      <c r="N9" s="29"/>
      <c r="O9" s="29"/>
      <c r="P9" s="29"/>
      <c r="Q9" s="29"/>
      <c r="R9" s="29"/>
      <c r="S9" s="29"/>
      <c r="T9" s="29"/>
      <c r="U9" s="29"/>
      <c r="V9" s="29"/>
      <c r="W9" s="29"/>
      <c r="X9" s="29"/>
      <c r="Y9" s="29"/>
      <c r="Z9" s="21"/>
      <c r="AA9" s="29"/>
      <c r="AB9" s="29"/>
      <c r="AC9" s="29"/>
      <c r="AD9" s="29"/>
      <c r="AE9" s="29"/>
      <c r="AF9" s="29"/>
      <c r="AG9" s="29"/>
      <c r="AH9" s="29"/>
      <c r="AI9" s="29"/>
      <c r="AJ9" s="29"/>
      <c r="AK9" s="29"/>
    </row>
    <row r="10" spans="1:37">
      <c r="A10" s="15"/>
      <c r="B10" s="29"/>
      <c r="C10" s="29"/>
      <c r="D10" s="29"/>
      <c r="E10" s="29"/>
      <c r="F10" s="29"/>
      <c r="G10" s="29"/>
      <c r="H10" s="21"/>
      <c r="I10" s="29"/>
      <c r="J10" s="29"/>
      <c r="K10" s="29"/>
      <c r="L10" s="29"/>
      <c r="M10" s="29"/>
      <c r="N10" s="29"/>
      <c r="O10" s="29"/>
      <c r="P10" s="29"/>
      <c r="Q10" s="29"/>
      <c r="R10" s="29"/>
      <c r="S10" s="29"/>
      <c r="T10" s="29"/>
      <c r="U10" s="29"/>
      <c r="V10" s="29"/>
      <c r="W10" s="29"/>
      <c r="X10" s="29"/>
      <c r="Y10" s="29"/>
      <c r="Z10" s="21"/>
      <c r="AA10" s="29"/>
      <c r="AB10" s="29"/>
      <c r="AC10" s="29"/>
      <c r="AD10" s="29"/>
      <c r="AE10" s="29"/>
      <c r="AF10" s="29"/>
      <c r="AG10" s="29"/>
      <c r="AH10" s="29"/>
      <c r="AI10" s="29"/>
      <c r="AJ10" s="29"/>
      <c r="AK10" s="29"/>
    </row>
    <row r="11" spans="1:37">
      <c r="A11" s="15"/>
      <c r="B11" s="29"/>
      <c r="C11" s="29"/>
      <c r="D11" s="29"/>
      <c r="E11" s="29"/>
      <c r="F11" s="29"/>
      <c r="G11" s="29"/>
      <c r="H11" s="21"/>
      <c r="I11" s="29"/>
      <c r="J11" s="29"/>
      <c r="K11" s="29"/>
      <c r="L11" s="29"/>
      <c r="M11" s="29"/>
      <c r="N11" s="29"/>
      <c r="O11" s="29"/>
      <c r="P11" s="29"/>
      <c r="Q11" s="29"/>
      <c r="R11" s="29"/>
      <c r="S11" s="29"/>
      <c r="T11" s="29"/>
      <c r="U11" s="29"/>
      <c r="V11" s="29"/>
      <c r="W11" s="29"/>
      <c r="X11" s="29"/>
      <c r="Y11" s="29"/>
      <c r="Z11" s="21"/>
      <c r="AA11" s="29"/>
      <c r="AB11" s="29"/>
      <c r="AC11" s="29"/>
      <c r="AD11" s="29"/>
      <c r="AE11" s="29"/>
      <c r="AF11" s="29"/>
      <c r="AG11" s="29"/>
      <c r="AH11" s="29"/>
      <c r="AI11" s="29"/>
      <c r="AJ11" s="29"/>
      <c r="AK11" s="29"/>
    </row>
    <row r="12" spans="1:37">
      <c r="A12" s="15"/>
      <c r="B12" s="29"/>
      <c r="C12" s="29"/>
      <c r="D12" s="29"/>
      <c r="E12" s="29"/>
      <c r="F12" s="29"/>
      <c r="G12" s="29"/>
      <c r="H12" s="21"/>
      <c r="I12" s="29"/>
      <c r="J12" s="29"/>
      <c r="K12" s="29"/>
      <c r="L12" s="29"/>
      <c r="M12" s="29"/>
      <c r="N12" s="29"/>
      <c r="O12" s="29"/>
      <c r="P12" s="29"/>
      <c r="Q12" s="29"/>
      <c r="R12" s="29"/>
      <c r="S12" s="29"/>
      <c r="T12" s="29"/>
      <c r="U12" s="29"/>
      <c r="V12" s="29"/>
      <c r="W12" s="29"/>
      <c r="X12" s="29"/>
      <c r="Y12" s="29"/>
      <c r="Z12" s="21"/>
      <c r="AA12" s="29"/>
      <c r="AB12" s="29"/>
      <c r="AC12" s="29"/>
      <c r="AD12" s="29"/>
      <c r="AE12" s="29"/>
      <c r="AF12" s="29"/>
      <c r="AG12" s="29"/>
      <c r="AH12" s="29"/>
      <c r="AI12" s="29"/>
      <c r="AJ12" s="29"/>
      <c r="AK12" s="29"/>
    </row>
    <row r="13" spans="1:37">
      <c r="A13" s="15"/>
      <c r="B13" s="29"/>
      <c r="C13" s="29"/>
      <c r="D13" s="29"/>
      <c r="E13" s="29"/>
      <c r="F13" s="29"/>
      <c r="G13" s="29"/>
      <c r="H13" s="21"/>
      <c r="I13" s="29"/>
      <c r="J13" s="29"/>
      <c r="K13" s="29"/>
      <c r="L13" s="29"/>
      <c r="M13" s="29"/>
      <c r="N13" s="29"/>
      <c r="O13" s="29"/>
      <c r="P13" s="29"/>
      <c r="Q13" s="29"/>
      <c r="R13" s="29"/>
      <c r="S13" s="29"/>
      <c r="T13" s="29"/>
      <c r="U13" s="29"/>
      <c r="V13" s="29"/>
      <c r="W13" s="29"/>
      <c r="X13" s="29"/>
      <c r="Y13" s="29"/>
      <c r="Z13" s="21"/>
      <c r="AA13" s="29"/>
      <c r="AB13" s="29"/>
      <c r="AC13" s="29"/>
      <c r="AD13" s="29"/>
      <c r="AE13" s="29"/>
      <c r="AF13" s="29"/>
      <c r="AG13" s="29"/>
      <c r="AH13" s="29"/>
      <c r="AI13" s="29"/>
      <c r="AJ13" s="29"/>
      <c r="AK13" s="29"/>
    </row>
    <row r="14" spans="1:37">
      <c r="A14" s="15"/>
      <c r="B14" s="29"/>
      <c r="C14" s="29"/>
      <c r="D14" s="29"/>
      <c r="E14" s="29"/>
      <c r="F14" s="29"/>
      <c r="G14" s="29"/>
      <c r="H14" s="21"/>
      <c r="I14" s="29"/>
      <c r="J14" s="29"/>
      <c r="K14" s="29"/>
      <c r="L14" s="29"/>
      <c r="M14" s="29"/>
      <c r="N14" s="29"/>
      <c r="O14" s="29"/>
      <c r="P14" s="29"/>
      <c r="Q14" s="29"/>
      <c r="R14" s="29"/>
      <c r="S14" s="29"/>
      <c r="T14" s="29"/>
      <c r="U14" s="29"/>
      <c r="V14" s="29"/>
      <c r="W14" s="29"/>
      <c r="X14" s="29"/>
      <c r="Y14" s="29"/>
      <c r="Z14" s="21"/>
      <c r="AA14" s="29"/>
      <c r="AB14" s="29"/>
      <c r="AC14" s="29"/>
      <c r="AD14" s="29"/>
      <c r="AE14" s="29"/>
      <c r="AF14" s="29"/>
      <c r="AG14" s="29"/>
      <c r="AH14" s="29"/>
      <c r="AI14" s="29"/>
      <c r="AJ14" s="29"/>
      <c r="AK14" s="29"/>
    </row>
    <row r="15" spans="1:37">
      <c r="A15" s="15"/>
      <c r="B15" s="29"/>
      <c r="C15" s="29"/>
      <c r="D15" s="29"/>
      <c r="E15" s="29"/>
      <c r="F15" s="29"/>
      <c r="G15" s="29"/>
      <c r="H15" s="21"/>
      <c r="I15" s="29"/>
      <c r="J15" s="29"/>
      <c r="K15" s="29"/>
      <c r="L15" s="29"/>
      <c r="M15" s="29"/>
      <c r="N15" s="29"/>
      <c r="O15" s="29"/>
      <c r="P15" s="29"/>
      <c r="Q15" s="29"/>
      <c r="R15" s="29"/>
      <c r="S15" s="29"/>
      <c r="T15" s="29"/>
      <c r="U15" s="29"/>
      <c r="V15" s="29"/>
      <c r="W15" s="29"/>
      <c r="X15" s="29"/>
      <c r="Y15" s="29"/>
      <c r="Z15" s="21"/>
      <c r="AA15" s="29"/>
      <c r="AB15" s="29"/>
      <c r="AC15" s="29"/>
      <c r="AD15" s="29"/>
      <c r="AE15" s="29"/>
      <c r="AF15" s="29"/>
      <c r="AG15" s="29"/>
      <c r="AH15" s="29"/>
      <c r="AI15" s="29"/>
      <c r="AJ15" s="29"/>
      <c r="AK15" s="29"/>
    </row>
    <row r="16" spans="1:37">
      <c r="A16" s="15"/>
      <c r="B16" s="29"/>
      <c r="C16" s="29"/>
      <c r="D16" s="29"/>
      <c r="E16" s="29"/>
      <c r="F16" s="29"/>
      <c r="G16" s="29"/>
      <c r="H16" s="21"/>
      <c r="I16" s="29"/>
      <c r="J16" s="29"/>
      <c r="K16" s="29"/>
      <c r="L16" s="29"/>
      <c r="M16" s="29"/>
      <c r="N16" s="29"/>
      <c r="O16" s="29"/>
      <c r="P16" s="29"/>
      <c r="Q16" s="29"/>
      <c r="R16" s="29"/>
      <c r="S16" s="29"/>
      <c r="T16" s="29"/>
      <c r="U16" s="29"/>
      <c r="V16" s="29"/>
      <c r="W16" s="29"/>
      <c r="X16" s="29"/>
      <c r="Y16" s="29"/>
      <c r="Z16" s="21"/>
      <c r="AA16" s="29"/>
      <c r="AB16" s="29"/>
      <c r="AC16" s="29"/>
      <c r="AD16" s="29"/>
      <c r="AE16" s="29"/>
      <c r="AF16" s="29"/>
      <c r="AG16" s="29"/>
      <c r="AH16" s="29"/>
      <c r="AI16" s="29"/>
      <c r="AJ16" s="29"/>
      <c r="AK16" s="29"/>
    </row>
    <row r="17" spans="1:37">
      <c r="A17" s="15"/>
      <c r="B17" s="29"/>
      <c r="C17" s="29"/>
      <c r="D17" s="29"/>
      <c r="E17" s="29"/>
      <c r="F17" s="29"/>
      <c r="G17" s="29"/>
      <c r="H17" s="21"/>
      <c r="I17" s="29"/>
      <c r="J17" s="29"/>
      <c r="K17" s="29"/>
      <c r="L17" s="29"/>
      <c r="M17" s="29"/>
      <c r="N17" s="29"/>
      <c r="O17" s="29"/>
      <c r="P17" s="29"/>
      <c r="Q17" s="29"/>
      <c r="R17" s="29"/>
      <c r="S17" s="29"/>
      <c r="T17" s="29"/>
      <c r="U17" s="29"/>
      <c r="V17" s="29"/>
      <c r="W17" s="29"/>
      <c r="X17" s="29"/>
      <c r="Y17" s="29"/>
      <c r="Z17" s="21"/>
      <c r="AA17" s="29"/>
      <c r="AB17" s="29"/>
      <c r="AC17" s="29"/>
      <c r="AD17" s="29"/>
      <c r="AE17" s="29"/>
      <c r="AF17" s="29"/>
      <c r="AG17" s="29"/>
      <c r="AH17" s="29"/>
      <c r="AI17" s="29"/>
      <c r="AJ17" s="29"/>
      <c r="AK17" s="29"/>
    </row>
    <row r="18" spans="1:37">
      <c r="A18" s="15"/>
      <c r="B18" s="29"/>
      <c r="C18" s="29"/>
      <c r="D18" s="29"/>
      <c r="E18" s="29"/>
      <c r="F18" s="29"/>
      <c r="G18" s="29"/>
      <c r="H18" s="21"/>
      <c r="I18" s="29"/>
      <c r="J18" s="29"/>
      <c r="K18" s="29"/>
      <c r="L18" s="29"/>
      <c r="M18" s="29"/>
      <c r="N18" s="29"/>
      <c r="O18" s="29"/>
      <c r="P18" s="29"/>
      <c r="Q18" s="29"/>
      <c r="R18" s="29"/>
      <c r="S18" s="29"/>
      <c r="T18" s="29"/>
      <c r="U18" s="29"/>
      <c r="V18" s="29"/>
      <c r="W18" s="29"/>
      <c r="X18" s="29"/>
      <c r="Y18" s="29"/>
      <c r="Z18" s="21"/>
      <c r="AA18" s="29"/>
      <c r="AB18" s="29"/>
      <c r="AC18" s="29"/>
      <c r="AD18" s="29"/>
      <c r="AE18" s="29"/>
      <c r="AF18" s="29"/>
      <c r="AG18" s="29"/>
      <c r="AH18" s="29"/>
      <c r="AI18" s="29"/>
      <c r="AJ18" s="29"/>
      <c r="AK18" s="29"/>
    </row>
    <row r="19" spans="1:37">
      <c r="A19" s="15"/>
      <c r="B19" s="29"/>
      <c r="C19" s="29"/>
      <c r="D19" s="29"/>
      <c r="E19" s="29"/>
      <c r="F19" s="29"/>
      <c r="G19" s="29"/>
      <c r="H19" s="21"/>
      <c r="I19" s="29"/>
      <c r="J19" s="29"/>
      <c r="K19" s="29"/>
      <c r="L19" s="29"/>
      <c r="M19" s="29"/>
      <c r="N19" s="29"/>
      <c r="O19" s="29"/>
      <c r="P19" s="29"/>
      <c r="Q19" s="29"/>
      <c r="R19" s="29"/>
      <c r="S19" s="29"/>
      <c r="T19" s="29"/>
      <c r="U19" s="29"/>
      <c r="V19" s="29"/>
      <c r="W19" s="29"/>
      <c r="X19" s="29"/>
      <c r="Y19" s="29"/>
      <c r="Z19" s="21"/>
      <c r="AA19" s="29"/>
      <c r="AB19" s="29"/>
      <c r="AC19" s="29"/>
      <c r="AD19" s="29"/>
      <c r="AE19" s="29"/>
      <c r="AF19" s="29"/>
      <c r="AG19" s="29"/>
      <c r="AH19" s="29"/>
      <c r="AI19" s="29"/>
      <c r="AJ19" s="29"/>
      <c r="AK19" s="29"/>
    </row>
    <row r="20" spans="1:37">
      <c r="A20" s="15"/>
      <c r="B20" s="29"/>
      <c r="C20" s="29"/>
      <c r="D20" s="29"/>
      <c r="E20" s="29"/>
      <c r="F20" s="29"/>
      <c r="G20" s="29"/>
      <c r="H20" s="21"/>
      <c r="I20" s="29"/>
      <c r="J20" s="29"/>
      <c r="K20" s="29"/>
      <c r="L20" s="29"/>
      <c r="M20" s="29"/>
      <c r="N20" s="29"/>
      <c r="O20" s="29"/>
      <c r="P20" s="29"/>
      <c r="Q20" s="29"/>
      <c r="R20" s="29"/>
      <c r="S20" s="29"/>
      <c r="T20" s="29"/>
      <c r="U20" s="29"/>
      <c r="V20" s="29"/>
      <c r="W20" s="29"/>
      <c r="X20" s="29"/>
      <c r="Y20" s="29"/>
      <c r="Z20" s="21"/>
      <c r="AA20" s="29"/>
      <c r="AB20" s="29"/>
      <c r="AC20" s="29"/>
      <c r="AD20" s="29"/>
      <c r="AE20" s="29"/>
      <c r="AF20" s="29"/>
      <c r="AG20" s="29"/>
      <c r="AH20" s="29"/>
      <c r="AI20" s="29"/>
      <c r="AJ20" s="29"/>
      <c r="AK20" s="29"/>
    </row>
    <row r="21" spans="1:37">
      <c r="A21" s="15"/>
      <c r="B21" s="29"/>
      <c r="C21" s="29"/>
      <c r="D21" s="29"/>
      <c r="E21" s="29"/>
      <c r="F21" s="29"/>
      <c r="G21" s="29"/>
      <c r="H21" s="21"/>
      <c r="I21" s="29"/>
      <c r="J21" s="29"/>
      <c r="K21" s="29"/>
      <c r="L21" s="29"/>
      <c r="M21" s="29"/>
      <c r="N21" s="29"/>
      <c r="O21" s="29"/>
      <c r="P21" s="29"/>
      <c r="Q21" s="29"/>
      <c r="R21" s="29"/>
      <c r="S21" s="29"/>
      <c r="T21" s="29"/>
      <c r="U21" s="29"/>
      <c r="V21" s="29"/>
      <c r="W21" s="29"/>
      <c r="X21" s="29"/>
      <c r="Y21" s="29"/>
      <c r="Z21" s="21"/>
      <c r="AA21" s="29"/>
      <c r="AB21" s="29"/>
      <c r="AC21" s="29"/>
      <c r="AD21" s="29"/>
      <c r="AE21" s="29"/>
      <c r="AF21" s="29"/>
      <c r="AG21" s="29"/>
      <c r="AH21" s="29"/>
      <c r="AI21" s="29"/>
      <c r="AJ21" s="29"/>
      <c r="AK21" s="29"/>
    </row>
    <row r="22" spans="1:37">
      <c r="A22" s="15"/>
      <c r="B22" s="29"/>
      <c r="C22" s="29"/>
      <c r="D22" s="29"/>
      <c r="E22" s="29"/>
      <c r="F22" s="29"/>
      <c r="G22" s="29"/>
      <c r="H22" s="21"/>
      <c r="I22" s="29"/>
      <c r="J22" s="29"/>
      <c r="K22" s="29"/>
      <c r="L22" s="29"/>
      <c r="M22" s="29"/>
      <c r="N22" s="29"/>
      <c r="O22" s="29"/>
      <c r="P22" s="29"/>
      <c r="Q22" s="29"/>
      <c r="R22" s="29"/>
      <c r="S22" s="29"/>
      <c r="T22" s="29"/>
      <c r="U22" s="29"/>
      <c r="V22" s="29"/>
      <c r="W22" s="29"/>
      <c r="X22" s="29"/>
      <c r="Y22" s="29"/>
      <c r="Z22" s="21"/>
      <c r="AA22" s="29"/>
      <c r="AB22" s="29"/>
      <c r="AC22" s="29"/>
      <c r="AD22" s="29"/>
      <c r="AE22" s="29"/>
      <c r="AF22" s="29"/>
      <c r="AG22" s="29"/>
      <c r="AH22" s="29"/>
      <c r="AI22" s="29"/>
      <c r="AJ22" s="29"/>
      <c r="AK22" s="29"/>
    </row>
    <row r="23" spans="1:37">
      <c r="A23" s="15"/>
      <c r="B23" s="29"/>
      <c r="C23" s="29"/>
      <c r="D23" s="29"/>
      <c r="E23" s="29"/>
      <c r="F23" s="29"/>
      <c r="G23" s="29"/>
      <c r="H23" s="21"/>
      <c r="I23" s="29"/>
      <c r="J23" s="29"/>
      <c r="K23" s="29"/>
      <c r="L23" s="29"/>
      <c r="M23" s="29"/>
      <c r="N23" s="29"/>
      <c r="O23" s="29"/>
      <c r="P23" s="29"/>
      <c r="Q23" s="29"/>
      <c r="R23" s="29"/>
      <c r="S23" s="29"/>
      <c r="T23" s="29"/>
      <c r="U23" s="29"/>
      <c r="V23" s="29"/>
      <c r="W23" s="29"/>
      <c r="X23" s="29"/>
      <c r="Y23" s="29"/>
      <c r="Z23" s="21"/>
      <c r="AA23" s="29"/>
      <c r="AB23" s="29"/>
      <c r="AC23" s="29"/>
      <c r="AD23" s="29"/>
      <c r="AE23" s="29"/>
      <c r="AF23" s="29"/>
      <c r="AG23" s="29"/>
      <c r="AH23" s="29"/>
      <c r="AI23" s="29"/>
      <c r="AJ23" s="29"/>
      <c r="AK23" s="29"/>
    </row>
    <row r="24" spans="1:37">
      <c r="A24" s="15"/>
      <c r="B24" s="29"/>
      <c r="C24" s="29"/>
      <c r="D24" s="29"/>
      <c r="E24" s="29"/>
      <c r="F24" s="29"/>
      <c r="G24" s="29"/>
      <c r="H24" s="21"/>
      <c r="I24" s="29"/>
      <c r="J24" s="29"/>
      <c r="K24" s="29"/>
      <c r="L24" s="29"/>
      <c r="M24" s="29"/>
      <c r="N24" s="29"/>
      <c r="O24" s="29"/>
      <c r="P24" s="29"/>
      <c r="Q24" s="29"/>
      <c r="R24" s="29"/>
      <c r="S24" s="29"/>
      <c r="T24" s="29"/>
      <c r="U24" s="29"/>
      <c r="V24" s="29"/>
      <c r="W24" s="29"/>
      <c r="X24" s="29"/>
      <c r="Y24" s="29"/>
      <c r="Z24" s="21"/>
      <c r="AA24" s="29"/>
      <c r="AB24" s="29"/>
      <c r="AC24" s="29"/>
      <c r="AD24" s="29"/>
      <c r="AE24" s="29"/>
      <c r="AF24" s="29"/>
      <c r="AG24" s="29"/>
      <c r="AH24" s="29"/>
      <c r="AI24" s="29"/>
      <c r="AJ24" s="29"/>
      <c r="AK24" s="29"/>
    </row>
    <row r="25" spans="1:37">
      <c r="A25" s="15"/>
      <c r="B25" s="29"/>
      <c r="C25" s="29"/>
      <c r="D25" s="29"/>
      <c r="E25" s="29"/>
      <c r="F25" s="29"/>
      <c r="G25" s="29"/>
      <c r="H25" s="21"/>
      <c r="I25" s="29"/>
      <c r="J25" s="29"/>
      <c r="K25" s="29"/>
      <c r="L25" s="29"/>
      <c r="M25" s="29"/>
      <c r="N25" s="29"/>
      <c r="O25" s="29"/>
      <c r="P25" s="29"/>
      <c r="Q25" s="29"/>
      <c r="R25" s="29"/>
      <c r="S25" s="29"/>
      <c r="T25" s="29"/>
      <c r="U25" s="29"/>
      <c r="V25" s="29"/>
      <c r="W25" s="29"/>
      <c r="X25" s="29"/>
      <c r="Y25" s="29"/>
      <c r="Z25" s="21"/>
      <c r="AA25" s="29"/>
      <c r="AB25" s="29"/>
      <c r="AC25" s="29"/>
      <c r="AD25" s="29"/>
      <c r="AE25" s="29"/>
      <c r="AF25" s="29"/>
      <c r="AG25" s="29"/>
      <c r="AH25" s="29"/>
      <c r="AI25" s="29"/>
      <c r="AJ25" s="29"/>
      <c r="AK25" s="29"/>
    </row>
    <row r="26" spans="1:37">
      <c r="A26" s="15"/>
      <c r="B26" s="29"/>
      <c r="C26" s="29"/>
      <c r="D26" s="29"/>
      <c r="E26" s="29"/>
      <c r="F26" s="29"/>
      <c r="G26" s="29"/>
      <c r="H26" s="21"/>
      <c r="I26" s="29"/>
      <c r="J26" s="29"/>
      <c r="K26" s="29"/>
      <c r="L26" s="29"/>
      <c r="M26" s="29"/>
      <c r="N26" s="29"/>
      <c r="O26" s="29"/>
      <c r="P26" s="29"/>
      <c r="Q26" s="29"/>
      <c r="R26" s="29"/>
      <c r="S26" s="29"/>
      <c r="T26" s="29"/>
      <c r="U26" s="29"/>
      <c r="V26" s="29"/>
      <c r="W26" s="29"/>
      <c r="X26" s="29"/>
      <c r="Y26" s="29"/>
      <c r="Z26" s="21"/>
      <c r="AA26" s="29"/>
      <c r="AB26" s="29"/>
      <c r="AC26" s="29"/>
      <c r="AD26" s="29"/>
      <c r="AE26" s="29"/>
      <c r="AF26" s="29"/>
      <c r="AG26" s="29"/>
      <c r="AH26" s="29"/>
      <c r="AI26" s="29"/>
      <c r="AJ26" s="29"/>
      <c r="AK26" s="29"/>
    </row>
    <row r="27" spans="1:37">
      <c r="A27" s="15"/>
      <c r="B27" s="29"/>
      <c r="C27" s="29"/>
      <c r="D27" s="29"/>
      <c r="E27" s="29"/>
      <c r="F27" s="29"/>
      <c r="G27" s="29"/>
      <c r="H27" s="21"/>
      <c r="I27" s="29"/>
      <c r="J27" s="29"/>
      <c r="K27" s="29"/>
      <c r="L27" s="29"/>
      <c r="M27" s="29"/>
      <c r="N27" s="29"/>
      <c r="O27" s="29"/>
      <c r="P27" s="29"/>
      <c r="Q27" s="29"/>
      <c r="R27" s="29"/>
      <c r="S27" s="29"/>
      <c r="T27" s="29"/>
      <c r="U27" s="29"/>
      <c r="V27" s="29"/>
      <c r="W27" s="29"/>
      <c r="X27" s="29"/>
      <c r="Y27" s="29"/>
      <c r="Z27" s="21"/>
      <c r="AA27" s="29"/>
      <c r="AB27" s="29"/>
      <c r="AC27" s="29"/>
      <c r="AD27" s="29"/>
      <c r="AE27" s="29"/>
      <c r="AF27" s="29"/>
      <c r="AG27" s="29"/>
      <c r="AH27" s="29"/>
      <c r="AI27" s="29"/>
      <c r="AJ27" s="29"/>
      <c r="AK27" s="29"/>
    </row>
    <row r="28" spans="1:37">
      <c r="A28" s="15"/>
      <c r="B28" s="29"/>
      <c r="C28" s="29"/>
      <c r="D28" s="29"/>
      <c r="E28" s="29"/>
      <c r="F28" s="29"/>
      <c r="G28" s="29"/>
      <c r="H28" s="21"/>
      <c r="I28" s="29"/>
      <c r="J28" s="29"/>
      <c r="K28" s="29"/>
      <c r="L28" s="29"/>
      <c r="M28" s="29"/>
      <c r="N28" s="29"/>
      <c r="O28" s="29"/>
      <c r="P28" s="29"/>
      <c r="Q28" s="29"/>
      <c r="R28" s="29"/>
      <c r="S28" s="29"/>
      <c r="T28" s="29"/>
      <c r="U28" s="29"/>
      <c r="V28" s="29"/>
      <c r="W28" s="29"/>
      <c r="X28" s="29"/>
      <c r="Y28" s="29"/>
      <c r="Z28" s="21"/>
      <c r="AA28" s="29"/>
      <c r="AB28" s="29"/>
      <c r="AC28" s="29"/>
      <c r="AD28" s="29"/>
      <c r="AE28" s="29"/>
      <c r="AF28" s="29"/>
      <c r="AG28" s="29"/>
      <c r="AH28" s="29"/>
      <c r="AI28" s="29"/>
      <c r="AJ28" s="29"/>
      <c r="AK28" s="29"/>
    </row>
    <row r="29" spans="1:37">
      <c r="A29" s="15"/>
      <c r="B29" s="29"/>
      <c r="C29" s="29"/>
      <c r="D29" s="29"/>
      <c r="E29" s="29"/>
      <c r="F29" s="29"/>
      <c r="G29" s="29"/>
      <c r="H29" s="21"/>
      <c r="I29" s="29"/>
      <c r="J29" s="29"/>
      <c r="K29" s="29"/>
      <c r="L29" s="29"/>
      <c r="M29" s="29"/>
      <c r="N29" s="29"/>
      <c r="O29" s="29"/>
      <c r="P29" s="29"/>
      <c r="Q29" s="29"/>
      <c r="R29" s="29"/>
      <c r="S29" s="29"/>
      <c r="T29" s="29"/>
      <c r="U29" s="29"/>
      <c r="V29" s="29"/>
      <c r="W29" s="29"/>
      <c r="X29" s="29"/>
      <c r="Y29" s="29"/>
      <c r="Z29" s="21"/>
      <c r="AA29" s="29"/>
      <c r="AB29" s="29"/>
      <c r="AC29" s="29"/>
      <c r="AD29" s="29"/>
      <c r="AE29" s="29"/>
      <c r="AF29" s="29"/>
      <c r="AG29" s="29"/>
      <c r="AH29" s="29"/>
      <c r="AI29" s="29"/>
      <c r="AJ29" s="29"/>
      <c r="AK29" s="29"/>
    </row>
    <row r="30" spans="1:37">
      <c r="A30" s="15"/>
      <c r="B30" s="29"/>
      <c r="C30" s="29"/>
      <c r="D30" s="29"/>
      <c r="E30" s="29"/>
      <c r="F30" s="29"/>
      <c r="G30" s="29"/>
      <c r="H30" s="21"/>
      <c r="I30" s="29"/>
      <c r="J30" s="29"/>
      <c r="K30" s="29"/>
      <c r="L30" s="29"/>
      <c r="M30" s="29"/>
      <c r="N30" s="29"/>
      <c r="O30" s="29"/>
      <c r="P30" s="29"/>
      <c r="Q30" s="29"/>
      <c r="R30" s="29"/>
      <c r="S30" s="29"/>
      <c r="T30" s="29"/>
      <c r="U30" s="29"/>
      <c r="V30" s="29"/>
      <c r="W30" s="29"/>
      <c r="X30" s="29"/>
      <c r="Y30" s="29"/>
      <c r="Z30" s="21"/>
      <c r="AA30" s="29"/>
      <c r="AB30" s="29"/>
      <c r="AC30" s="29"/>
      <c r="AD30" s="29"/>
      <c r="AE30" s="29"/>
      <c r="AF30" s="29"/>
      <c r="AG30" s="29"/>
      <c r="AH30" s="29"/>
      <c r="AI30" s="29"/>
      <c r="AJ30" s="29"/>
      <c r="AK30" s="29"/>
    </row>
    <row r="31" spans="1:37">
      <c r="A31" s="15"/>
      <c r="B31" s="29"/>
      <c r="C31" s="29"/>
      <c r="D31" s="29"/>
      <c r="E31" s="29"/>
      <c r="F31" s="29"/>
      <c r="G31" s="29"/>
      <c r="H31" s="21"/>
      <c r="I31" s="29"/>
      <c r="J31" s="29"/>
      <c r="K31" s="29"/>
      <c r="L31" s="29"/>
      <c r="M31" s="29"/>
      <c r="N31" s="29"/>
      <c r="O31" s="29"/>
      <c r="P31" s="29"/>
      <c r="Q31" s="29"/>
      <c r="R31" s="29"/>
      <c r="S31" s="29"/>
      <c r="T31" s="29"/>
      <c r="U31" s="29"/>
      <c r="V31" s="29"/>
      <c r="W31" s="29"/>
      <c r="X31" s="29"/>
      <c r="Y31" s="29"/>
      <c r="Z31" s="21"/>
      <c r="AA31" s="29"/>
      <c r="AB31" s="29"/>
      <c r="AC31" s="29"/>
      <c r="AD31" s="29"/>
      <c r="AE31" s="29"/>
      <c r="AF31" s="29"/>
      <c r="AG31" s="29"/>
      <c r="AH31" s="29"/>
      <c r="AI31" s="29"/>
      <c r="AJ31" s="29"/>
      <c r="AK31" s="29"/>
    </row>
    <row r="32" spans="1:37">
      <c r="A32" s="15"/>
      <c r="B32" s="29"/>
      <c r="C32" s="29"/>
      <c r="D32" s="29"/>
      <c r="E32" s="29"/>
      <c r="F32" s="29"/>
      <c r="G32" s="29"/>
      <c r="H32" s="21"/>
      <c r="I32" s="29"/>
      <c r="J32" s="29"/>
      <c r="K32" s="29"/>
      <c r="L32" s="29"/>
      <c r="M32" s="29"/>
      <c r="N32" s="29"/>
      <c r="O32" s="29"/>
      <c r="P32" s="29"/>
      <c r="Q32" s="29"/>
      <c r="R32" s="29"/>
      <c r="S32" s="29"/>
      <c r="T32" s="29"/>
      <c r="U32" s="29"/>
      <c r="V32" s="29"/>
      <c r="W32" s="29"/>
      <c r="X32" s="29"/>
      <c r="Y32" s="29"/>
      <c r="Z32" s="21"/>
      <c r="AA32" s="29"/>
      <c r="AB32" s="29"/>
      <c r="AC32" s="29"/>
      <c r="AD32" s="29"/>
      <c r="AE32" s="29"/>
      <c r="AF32" s="29"/>
      <c r="AG32" s="29"/>
      <c r="AH32" s="29"/>
      <c r="AI32" s="29"/>
      <c r="AJ32" s="29"/>
      <c r="AK32" s="29"/>
    </row>
    <row r="33" spans="1:37">
      <c r="A33" s="15"/>
      <c r="B33" s="29"/>
      <c r="C33" s="29"/>
      <c r="D33" s="29"/>
      <c r="E33" s="29"/>
      <c r="F33" s="29"/>
      <c r="G33" s="29"/>
      <c r="H33" s="21"/>
      <c r="I33" s="29"/>
      <c r="J33" s="29"/>
      <c r="K33" s="29"/>
      <c r="L33" s="29"/>
      <c r="M33" s="29"/>
      <c r="N33" s="29"/>
      <c r="O33" s="29"/>
      <c r="P33" s="29"/>
      <c r="Q33" s="29"/>
      <c r="R33" s="29"/>
      <c r="S33" s="29"/>
      <c r="T33" s="29"/>
      <c r="U33" s="29"/>
      <c r="V33" s="29"/>
      <c r="W33" s="29"/>
      <c r="X33" s="29"/>
      <c r="Y33" s="29"/>
      <c r="Z33" s="21"/>
      <c r="AA33" s="29"/>
      <c r="AB33" s="29"/>
      <c r="AC33" s="29"/>
      <c r="AD33" s="29"/>
      <c r="AE33" s="29"/>
      <c r="AF33" s="29"/>
      <c r="AG33" s="29"/>
      <c r="AH33" s="29"/>
      <c r="AI33" s="29"/>
      <c r="AJ33" s="29"/>
      <c r="AK33" s="29"/>
    </row>
    <row r="34" spans="1:37">
      <c r="A34" s="15"/>
      <c r="B34" s="29"/>
      <c r="C34" s="29"/>
      <c r="D34" s="29"/>
      <c r="E34" s="29"/>
      <c r="F34" s="29"/>
      <c r="G34" s="29"/>
      <c r="H34" s="21"/>
      <c r="I34" s="29"/>
      <c r="J34" s="29"/>
      <c r="K34" s="29"/>
      <c r="L34" s="29"/>
      <c r="M34" s="29"/>
      <c r="N34" s="29"/>
      <c r="O34" s="29"/>
      <c r="P34" s="29"/>
      <c r="Q34" s="29"/>
      <c r="R34" s="29"/>
      <c r="S34" s="29"/>
      <c r="T34" s="29"/>
      <c r="U34" s="29"/>
      <c r="V34" s="29"/>
      <c r="W34" s="29"/>
      <c r="X34" s="29"/>
      <c r="Y34" s="29"/>
      <c r="Z34" s="21"/>
      <c r="AA34" s="29"/>
      <c r="AB34" s="29"/>
      <c r="AC34" s="29"/>
      <c r="AD34" s="29"/>
      <c r="AE34" s="29"/>
      <c r="AF34" s="29"/>
      <c r="AG34" s="29"/>
      <c r="AH34" s="29"/>
      <c r="AI34" s="29"/>
      <c r="AJ34" s="29"/>
      <c r="AK34" s="29"/>
    </row>
    <row r="35" spans="1:37">
      <c r="A35" s="15"/>
      <c r="B35" s="29"/>
      <c r="C35" s="29"/>
      <c r="D35" s="29"/>
      <c r="E35" s="29"/>
      <c r="F35" s="29"/>
      <c r="G35" s="29"/>
      <c r="H35" s="21"/>
      <c r="I35" s="29"/>
      <c r="J35" s="29"/>
      <c r="K35" s="29"/>
      <c r="L35" s="29"/>
      <c r="M35" s="29"/>
      <c r="N35" s="29"/>
      <c r="O35" s="29"/>
      <c r="P35" s="29"/>
      <c r="Q35" s="29"/>
      <c r="R35" s="29"/>
      <c r="S35" s="29"/>
      <c r="T35" s="29"/>
      <c r="U35" s="29"/>
      <c r="V35" s="29"/>
      <c r="W35" s="29"/>
      <c r="X35" s="29"/>
      <c r="Y35" s="29"/>
      <c r="Z35" s="21"/>
      <c r="AA35" s="29"/>
      <c r="AB35" s="29"/>
      <c r="AC35" s="29"/>
      <c r="AD35" s="29"/>
      <c r="AE35" s="29"/>
      <c r="AF35" s="29"/>
      <c r="AG35" s="29"/>
      <c r="AH35" s="29"/>
      <c r="AI35" s="29"/>
      <c r="AJ35" s="29"/>
      <c r="AK35" s="29"/>
    </row>
    <row r="36" spans="1:37">
      <c r="A36" s="15"/>
      <c r="B36" s="29"/>
      <c r="C36" s="29"/>
      <c r="D36" s="29"/>
      <c r="E36" s="29"/>
      <c r="F36" s="29"/>
      <c r="G36" s="29"/>
      <c r="H36" s="21"/>
      <c r="I36" s="29"/>
      <c r="J36" s="29"/>
      <c r="K36" s="29"/>
      <c r="L36" s="29"/>
      <c r="M36" s="29"/>
      <c r="N36" s="29"/>
      <c r="O36" s="29"/>
      <c r="P36" s="29"/>
      <c r="Q36" s="29"/>
      <c r="R36" s="29"/>
      <c r="S36" s="29"/>
      <c r="T36" s="29"/>
      <c r="U36" s="29"/>
      <c r="V36" s="29"/>
      <c r="W36" s="29"/>
      <c r="X36" s="29"/>
      <c r="Y36" s="29"/>
      <c r="Z36" s="21"/>
      <c r="AA36" s="29"/>
      <c r="AB36" s="29"/>
      <c r="AC36" s="29"/>
      <c r="AD36" s="29"/>
      <c r="AE36" s="29"/>
      <c r="AF36" s="29"/>
      <c r="AG36" s="29"/>
      <c r="AH36" s="29"/>
      <c r="AI36" s="29"/>
      <c r="AJ36" s="29"/>
      <c r="AK36" s="29"/>
    </row>
    <row r="37" spans="1:37">
      <c r="A37" s="15"/>
      <c r="B37" s="29"/>
      <c r="C37" s="29"/>
      <c r="D37" s="29"/>
      <c r="E37" s="29"/>
      <c r="F37" s="29"/>
      <c r="G37" s="29"/>
      <c r="H37" s="21"/>
      <c r="I37" s="29"/>
      <c r="J37" s="29"/>
      <c r="K37" s="29"/>
      <c r="L37" s="29"/>
      <c r="M37" s="29"/>
      <c r="N37" s="29"/>
      <c r="O37" s="29"/>
      <c r="P37" s="29"/>
      <c r="Q37" s="29"/>
      <c r="R37" s="29"/>
      <c r="S37" s="29"/>
      <c r="T37" s="29"/>
      <c r="U37" s="29"/>
      <c r="V37" s="29"/>
      <c r="W37" s="29"/>
      <c r="X37" s="29"/>
      <c r="Y37" s="29"/>
      <c r="Z37" s="21"/>
      <c r="AA37" s="29"/>
      <c r="AB37" s="29"/>
      <c r="AC37" s="29"/>
      <c r="AD37" s="29"/>
      <c r="AE37" s="29"/>
      <c r="AF37" s="29"/>
      <c r="AG37" s="29"/>
      <c r="AH37" s="29"/>
      <c r="AI37" s="29"/>
      <c r="AJ37" s="29"/>
      <c r="AK37" s="29"/>
    </row>
    <row r="38" spans="1:37">
      <c r="A38" s="15"/>
      <c r="B38" s="29"/>
      <c r="C38" s="29"/>
      <c r="D38" s="29"/>
      <c r="E38" s="29"/>
      <c r="F38" s="29"/>
      <c r="G38" s="29"/>
      <c r="H38" s="21"/>
      <c r="I38" s="29"/>
      <c r="J38" s="29"/>
      <c r="K38" s="29"/>
      <c r="L38" s="29"/>
      <c r="M38" s="29"/>
      <c r="N38" s="29"/>
      <c r="O38" s="29"/>
      <c r="P38" s="29"/>
      <c r="Q38" s="29"/>
      <c r="R38" s="29"/>
      <c r="S38" s="29"/>
      <c r="T38" s="29"/>
      <c r="U38" s="29"/>
      <c r="V38" s="29"/>
      <c r="W38" s="29"/>
      <c r="X38" s="29"/>
      <c r="Y38" s="29"/>
      <c r="Z38" s="21"/>
      <c r="AA38" s="29"/>
      <c r="AB38" s="29"/>
      <c r="AC38" s="29"/>
      <c r="AD38" s="29"/>
      <c r="AE38" s="29"/>
      <c r="AF38" s="29"/>
      <c r="AG38" s="29"/>
      <c r="AH38" s="29"/>
      <c r="AI38" s="29"/>
      <c r="AJ38" s="29"/>
      <c r="AK38" s="29"/>
    </row>
    <row r="39" spans="1:37">
      <c r="A39" s="15"/>
      <c r="B39" s="29"/>
      <c r="C39" s="29"/>
      <c r="D39" s="29"/>
      <c r="E39" s="29"/>
      <c r="F39" s="29"/>
      <c r="G39" s="29"/>
      <c r="H39" s="21"/>
      <c r="I39" s="29"/>
      <c r="J39" s="29"/>
      <c r="K39" s="29"/>
      <c r="L39" s="29"/>
      <c r="M39" s="29"/>
      <c r="N39" s="29"/>
      <c r="O39" s="29"/>
      <c r="P39" s="29"/>
      <c r="Q39" s="29"/>
      <c r="R39" s="29"/>
      <c r="S39" s="29"/>
      <c r="T39" s="29"/>
      <c r="U39" s="29"/>
      <c r="V39" s="29"/>
      <c r="W39" s="29"/>
      <c r="X39" s="29"/>
      <c r="Y39" s="29"/>
      <c r="Z39" s="21"/>
      <c r="AA39" s="29"/>
      <c r="AB39" s="29"/>
      <c r="AC39" s="29"/>
      <c r="AD39" s="29"/>
      <c r="AE39" s="29"/>
      <c r="AF39" s="29"/>
      <c r="AG39" s="29"/>
      <c r="AH39" s="29"/>
      <c r="AI39" s="29"/>
      <c r="AJ39" s="29"/>
      <c r="AK39" s="29"/>
    </row>
    <row r="40" spans="1:37">
      <c r="A40" s="15"/>
      <c r="B40" s="29"/>
      <c r="C40" s="29"/>
      <c r="D40" s="29"/>
      <c r="E40" s="29"/>
      <c r="F40" s="29"/>
      <c r="G40" s="29"/>
      <c r="H40" s="21"/>
      <c r="I40" s="29"/>
      <c r="J40" s="29"/>
      <c r="K40" s="29"/>
      <c r="L40" s="29"/>
      <c r="M40" s="29"/>
      <c r="N40" s="29"/>
      <c r="O40" s="29"/>
      <c r="P40" s="29"/>
      <c r="Q40" s="29"/>
      <c r="R40" s="29"/>
      <c r="S40" s="29"/>
      <c r="T40" s="29"/>
      <c r="U40" s="29"/>
      <c r="V40" s="29"/>
      <c r="W40" s="29"/>
      <c r="X40" s="29"/>
      <c r="Y40" s="29"/>
      <c r="Z40" s="21"/>
      <c r="AA40" s="29"/>
      <c r="AB40" s="29"/>
      <c r="AC40" s="29"/>
      <c r="AD40" s="29"/>
      <c r="AE40" s="29"/>
      <c r="AF40" s="29"/>
      <c r="AG40" s="29"/>
      <c r="AH40" s="29"/>
      <c r="AI40" s="29"/>
      <c r="AJ40" s="29"/>
      <c r="AK40" s="29"/>
    </row>
    <row r="41" spans="1:37">
      <c r="A41" s="15"/>
      <c r="B41" s="29"/>
      <c r="C41" s="29"/>
      <c r="D41" s="29"/>
      <c r="E41" s="29"/>
      <c r="F41" s="29"/>
      <c r="G41" s="29"/>
      <c r="H41" s="21"/>
      <c r="I41" s="29"/>
      <c r="J41" s="29"/>
      <c r="K41" s="29"/>
      <c r="L41" s="29"/>
      <c r="M41" s="29"/>
      <c r="N41" s="29"/>
      <c r="O41" s="29"/>
      <c r="P41" s="29"/>
      <c r="Q41" s="29"/>
      <c r="R41" s="29"/>
      <c r="S41" s="29"/>
      <c r="T41" s="29"/>
      <c r="U41" s="29"/>
      <c r="V41" s="29"/>
      <c r="W41" s="29"/>
      <c r="X41" s="29"/>
      <c r="Y41" s="29"/>
      <c r="Z41" s="21"/>
      <c r="AA41" s="29"/>
      <c r="AB41" s="29"/>
      <c r="AC41" s="29"/>
      <c r="AD41" s="29"/>
      <c r="AE41" s="29"/>
      <c r="AF41" s="29"/>
      <c r="AG41" s="29"/>
      <c r="AH41" s="29"/>
      <c r="AI41" s="29"/>
      <c r="AJ41" s="29"/>
      <c r="AK41" s="29"/>
    </row>
    <row r="42" spans="1:37">
      <c r="A42" s="15"/>
      <c r="B42" s="29"/>
      <c r="C42" s="29"/>
      <c r="D42" s="29"/>
      <c r="E42" s="29"/>
      <c r="F42" s="29"/>
      <c r="G42" s="29"/>
      <c r="H42" s="21"/>
      <c r="I42" s="29"/>
      <c r="J42" s="29"/>
      <c r="K42" s="29"/>
      <c r="L42" s="29"/>
      <c r="M42" s="29"/>
      <c r="N42" s="29"/>
      <c r="O42" s="29"/>
      <c r="P42" s="29"/>
      <c r="Q42" s="29"/>
      <c r="R42" s="29"/>
      <c r="S42" s="29"/>
      <c r="T42" s="29"/>
      <c r="U42" s="29"/>
      <c r="V42" s="29"/>
      <c r="W42" s="29"/>
      <c r="X42" s="29"/>
      <c r="Y42" s="29"/>
      <c r="Z42" s="21"/>
      <c r="AA42" s="29"/>
      <c r="AB42" s="29"/>
      <c r="AC42" s="29"/>
      <c r="AD42" s="29"/>
      <c r="AE42" s="29"/>
      <c r="AF42" s="29"/>
      <c r="AG42" s="29"/>
      <c r="AH42" s="29"/>
      <c r="AI42" s="29"/>
      <c r="AJ42" s="29"/>
      <c r="AK42" s="29"/>
    </row>
    <row r="43" spans="1:37">
      <c r="A43" s="15"/>
      <c r="B43" s="29"/>
      <c r="C43" s="29"/>
      <c r="D43" s="29"/>
      <c r="E43" s="29"/>
      <c r="F43" s="29"/>
      <c r="G43" s="29"/>
      <c r="H43" s="21"/>
      <c r="I43" s="29"/>
      <c r="J43" s="29"/>
      <c r="K43" s="29"/>
      <c r="L43" s="29"/>
      <c r="M43" s="29"/>
      <c r="N43" s="29"/>
      <c r="O43" s="29"/>
      <c r="P43" s="29"/>
      <c r="Q43" s="29"/>
      <c r="R43" s="29"/>
      <c r="S43" s="29"/>
      <c r="T43" s="29"/>
      <c r="U43" s="29"/>
      <c r="V43" s="29"/>
      <c r="W43" s="29"/>
      <c r="X43" s="29"/>
      <c r="Y43" s="29"/>
      <c r="Z43" s="21"/>
      <c r="AA43" s="29"/>
      <c r="AB43" s="29"/>
      <c r="AC43" s="29"/>
      <c r="AD43" s="29"/>
      <c r="AE43" s="29"/>
      <c r="AF43" s="29"/>
      <c r="AG43" s="29"/>
      <c r="AH43" s="29"/>
      <c r="AI43" s="29"/>
      <c r="AJ43" s="29"/>
      <c r="AK43" s="29"/>
    </row>
    <row r="44" spans="1:37">
      <c r="A44" s="15"/>
      <c r="B44" s="29"/>
      <c r="C44" s="29"/>
      <c r="D44" s="29"/>
      <c r="E44" s="29"/>
      <c r="F44" s="29"/>
      <c r="G44" s="29"/>
      <c r="H44" s="21"/>
      <c r="I44" s="29"/>
      <c r="J44" s="29"/>
      <c r="K44" s="29"/>
      <c r="L44" s="29"/>
      <c r="M44" s="29"/>
      <c r="N44" s="29"/>
      <c r="O44" s="29"/>
      <c r="P44" s="29"/>
      <c r="Q44" s="29"/>
      <c r="R44" s="29"/>
      <c r="S44" s="29"/>
      <c r="T44" s="29"/>
      <c r="U44" s="29"/>
      <c r="V44" s="29"/>
      <c r="W44" s="29"/>
      <c r="X44" s="29"/>
      <c r="Y44" s="29"/>
      <c r="Z44" s="21"/>
      <c r="AA44" s="29"/>
      <c r="AB44" s="29"/>
      <c r="AC44" s="29"/>
      <c r="AD44" s="29"/>
      <c r="AE44" s="29"/>
      <c r="AF44" s="29"/>
      <c r="AG44" s="29"/>
      <c r="AH44" s="29"/>
      <c r="AI44" s="29"/>
      <c r="AJ44" s="29"/>
      <c r="AK44" s="29"/>
    </row>
    <row r="45" spans="1:37">
      <c r="A45" s="15"/>
      <c r="B45" s="29"/>
      <c r="C45" s="29"/>
      <c r="D45" s="29"/>
      <c r="E45" s="29"/>
      <c r="F45" s="29"/>
      <c r="G45" s="29"/>
      <c r="H45" s="21"/>
      <c r="I45" s="29"/>
      <c r="J45" s="29"/>
      <c r="K45" s="29"/>
      <c r="L45" s="29"/>
      <c r="M45" s="29"/>
      <c r="N45" s="29"/>
      <c r="O45" s="29"/>
      <c r="P45" s="29"/>
      <c r="Q45" s="29"/>
      <c r="R45" s="29"/>
      <c r="S45" s="29"/>
      <c r="T45" s="29"/>
      <c r="U45" s="29"/>
      <c r="V45" s="29"/>
      <c r="W45" s="29"/>
      <c r="X45" s="29"/>
      <c r="Y45" s="29"/>
      <c r="Z45" s="21"/>
      <c r="AA45" s="29"/>
      <c r="AB45" s="29"/>
      <c r="AC45" s="29"/>
      <c r="AD45" s="29"/>
      <c r="AE45" s="29"/>
      <c r="AF45" s="29"/>
      <c r="AG45" s="29"/>
      <c r="AH45" s="29"/>
      <c r="AI45" s="29"/>
      <c r="AJ45" s="29"/>
      <c r="AK45" s="29"/>
    </row>
    <row r="46" spans="1:37">
      <c r="A46" s="15"/>
      <c r="B46" s="29"/>
      <c r="C46" s="29"/>
      <c r="D46" s="29"/>
      <c r="E46" s="29"/>
      <c r="F46" s="29"/>
      <c r="G46" s="29"/>
      <c r="H46" s="21"/>
      <c r="I46" s="29"/>
      <c r="J46" s="29"/>
      <c r="K46" s="29"/>
      <c r="L46" s="29"/>
      <c r="M46" s="29"/>
      <c r="N46" s="29"/>
      <c r="O46" s="29"/>
      <c r="P46" s="29"/>
      <c r="Q46" s="29"/>
      <c r="R46" s="29"/>
      <c r="S46" s="29"/>
      <c r="T46" s="29"/>
      <c r="U46" s="29"/>
      <c r="V46" s="29"/>
      <c r="W46" s="29"/>
      <c r="X46" s="29"/>
      <c r="Y46" s="29"/>
      <c r="Z46" s="21"/>
      <c r="AA46" s="29"/>
      <c r="AB46" s="29"/>
      <c r="AC46" s="29"/>
      <c r="AD46" s="29"/>
      <c r="AE46" s="29"/>
      <c r="AF46" s="29"/>
      <c r="AG46" s="29"/>
      <c r="AH46" s="29"/>
      <c r="AI46" s="29"/>
      <c r="AJ46" s="29"/>
      <c r="AK46" s="29"/>
    </row>
    <row r="47" spans="1:37">
      <c r="A47" s="15"/>
      <c r="B47" s="29"/>
      <c r="C47" s="29"/>
      <c r="D47" s="29"/>
      <c r="E47" s="29"/>
      <c r="F47" s="29"/>
      <c r="G47" s="29"/>
      <c r="H47" s="21"/>
      <c r="I47" s="29"/>
      <c r="J47" s="29"/>
      <c r="K47" s="29"/>
      <c r="L47" s="29"/>
      <c r="M47" s="29"/>
      <c r="N47" s="29"/>
      <c r="O47" s="29"/>
      <c r="P47" s="29"/>
      <c r="Q47" s="29"/>
      <c r="R47" s="29"/>
      <c r="S47" s="29"/>
      <c r="T47" s="29"/>
      <c r="U47" s="29"/>
      <c r="V47" s="29"/>
      <c r="W47" s="29"/>
      <c r="X47" s="29"/>
      <c r="Y47" s="29"/>
      <c r="Z47" s="21"/>
      <c r="AA47" s="29"/>
      <c r="AB47" s="29"/>
      <c r="AC47" s="29"/>
      <c r="AD47" s="29"/>
      <c r="AE47" s="29"/>
      <c r="AF47" s="29"/>
      <c r="AG47" s="29"/>
      <c r="AH47" s="29"/>
      <c r="AI47" s="29"/>
      <c r="AJ47" s="29"/>
      <c r="AK47" s="29"/>
    </row>
    <row r="48" spans="1:37">
      <c r="A48" s="15"/>
      <c r="B48" s="29"/>
      <c r="C48" s="29"/>
      <c r="D48" s="29"/>
      <c r="E48" s="29"/>
      <c r="F48" s="29"/>
      <c r="G48" s="29"/>
      <c r="H48" s="21"/>
      <c r="I48" s="29"/>
      <c r="J48" s="29"/>
      <c r="K48" s="29"/>
      <c r="L48" s="29"/>
      <c r="M48" s="29"/>
      <c r="N48" s="29"/>
      <c r="O48" s="29"/>
      <c r="P48" s="29"/>
      <c r="Q48" s="29"/>
      <c r="R48" s="29"/>
      <c r="S48" s="29"/>
      <c r="T48" s="29"/>
      <c r="U48" s="29"/>
      <c r="V48" s="29"/>
      <c r="W48" s="29"/>
      <c r="X48" s="29"/>
      <c r="Y48" s="29"/>
      <c r="Z48" s="21"/>
      <c r="AA48" s="29"/>
      <c r="AB48" s="29"/>
      <c r="AC48" s="29"/>
      <c r="AD48" s="29"/>
      <c r="AE48" s="29"/>
      <c r="AF48" s="29"/>
      <c r="AG48" s="29"/>
      <c r="AH48" s="29"/>
      <c r="AI48" s="29"/>
      <c r="AJ48" s="29"/>
      <c r="AK48" s="29"/>
    </row>
    <row r="49" spans="1:37">
      <c r="A49" s="15"/>
      <c r="B49" s="29"/>
      <c r="C49" s="29"/>
      <c r="D49" s="29"/>
      <c r="E49" s="29"/>
      <c r="F49" s="29"/>
      <c r="G49" s="29"/>
      <c r="H49" s="21"/>
      <c r="I49" s="29"/>
      <c r="J49" s="29"/>
      <c r="K49" s="29"/>
      <c r="L49" s="29"/>
      <c r="M49" s="29"/>
      <c r="N49" s="29"/>
      <c r="O49" s="29"/>
      <c r="P49" s="29"/>
      <c r="Q49" s="29"/>
      <c r="R49" s="29"/>
      <c r="S49" s="29"/>
      <c r="T49" s="29"/>
      <c r="U49" s="29"/>
      <c r="V49" s="29"/>
      <c r="W49" s="29"/>
      <c r="X49" s="29"/>
      <c r="Y49" s="29"/>
      <c r="Z49" s="21"/>
      <c r="AA49" s="29"/>
      <c r="AB49" s="29"/>
      <c r="AC49" s="29"/>
      <c r="AD49" s="29"/>
      <c r="AE49" s="29"/>
      <c r="AF49" s="29"/>
      <c r="AG49" s="29"/>
      <c r="AH49" s="29"/>
      <c r="AI49" s="29"/>
      <c r="AJ49" s="29"/>
      <c r="AK49" s="29"/>
    </row>
    <row r="50" spans="1:37">
      <c r="A50" s="15"/>
      <c r="B50" s="29"/>
      <c r="C50" s="29"/>
      <c r="D50" s="29"/>
      <c r="E50" s="29"/>
      <c r="F50" s="29"/>
      <c r="G50" s="29"/>
      <c r="H50" s="21"/>
      <c r="I50" s="29"/>
      <c r="J50" s="29"/>
      <c r="K50" s="29"/>
      <c r="L50" s="29"/>
      <c r="M50" s="29"/>
      <c r="N50" s="29"/>
      <c r="O50" s="29"/>
      <c r="P50" s="29"/>
      <c r="Q50" s="29"/>
      <c r="R50" s="29"/>
      <c r="S50" s="29"/>
      <c r="T50" s="29"/>
      <c r="U50" s="29"/>
      <c r="V50" s="29"/>
      <c r="W50" s="29"/>
      <c r="X50" s="29"/>
      <c r="Y50" s="29"/>
      <c r="Z50" s="21"/>
      <c r="AA50" s="29"/>
      <c r="AB50" s="29"/>
      <c r="AC50" s="29"/>
      <c r="AD50" s="29"/>
      <c r="AE50" s="29"/>
      <c r="AF50" s="29"/>
      <c r="AG50" s="29"/>
      <c r="AH50" s="29"/>
      <c r="AI50" s="29"/>
      <c r="AJ50" s="29"/>
      <c r="AK50" s="29"/>
    </row>
    <row r="51" spans="1:37">
      <c r="A51" s="15"/>
      <c r="B51" s="29"/>
      <c r="C51" s="29"/>
      <c r="D51" s="29"/>
      <c r="E51" s="29"/>
      <c r="F51" s="29"/>
      <c r="G51" s="29"/>
      <c r="H51" s="21"/>
      <c r="I51" s="29"/>
      <c r="J51" s="29"/>
      <c r="K51" s="29"/>
      <c r="L51" s="29"/>
      <c r="M51" s="29"/>
      <c r="N51" s="29"/>
      <c r="O51" s="29"/>
      <c r="P51" s="29"/>
      <c r="Q51" s="29"/>
      <c r="R51" s="29"/>
      <c r="S51" s="29"/>
      <c r="T51" s="29"/>
      <c r="U51" s="29"/>
      <c r="V51" s="29"/>
      <c r="W51" s="29"/>
      <c r="X51" s="29"/>
      <c r="Y51" s="29"/>
      <c r="Z51" s="21"/>
      <c r="AA51" s="29"/>
      <c r="AB51" s="29"/>
      <c r="AC51" s="29"/>
      <c r="AD51" s="29"/>
      <c r="AE51" s="29"/>
      <c r="AF51" s="29"/>
      <c r="AG51" s="29"/>
      <c r="AH51" s="29"/>
      <c r="AI51" s="29"/>
      <c r="AJ51" s="29"/>
      <c r="AK51" s="29"/>
    </row>
    <row r="52" spans="1:37">
      <c r="A52" s="15"/>
      <c r="B52" s="29"/>
      <c r="C52" s="29"/>
      <c r="D52" s="29"/>
      <c r="E52" s="29"/>
      <c r="F52" s="29"/>
      <c r="G52" s="29"/>
      <c r="H52" s="21"/>
      <c r="I52" s="29"/>
      <c r="J52" s="29"/>
      <c r="K52" s="29"/>
      <c r="L52" s="29"/>
      <c r="M52" s="29"/>
      <c r="N52" s="29"/>
      <c r="O52" s="29"/>
      <c r="P52" s="29"/>
      <c r="Q52" s="29"/>
      <c r="R52" s="29"/>
      <c r="S52" s="29"/>
      <c r="T52" s="29"/>
      <c r="U52" s="29"/>
      <c r="V52" s="29"/>
      <c r="W52" s="29"/>
      <c r="X52" s="29"/>
      <c r="Y52" s="29"/>
      <c r="Z52" s="21"/>
      <c r="AA52" s="29"/>
      <c r="AB52" s="29"/>
      <c r="AC52" s="29"/>
      <c r="AD52" s="29"/>
      <c r="AE52" s="29"/>
      <c r="AF52" s="29"/>
      <c r="AG52" s="29"/>
      <c r="AH52" s="29"/>
      <c r="AI52" s="29"/>
      <c r="AJ52" s="29"/>
      <c r="AK52" s="29"/>
    </row>
    <row r="53" spans="1:37">
      <c r="A53" s="15"/>
      <c r="B53" s="29"/>
      <c r="C53" s="29"/>
      <c r="D53" s="29"/>
      <c r="E53" s="29"/>
      <c r="F53" s="29"/>
      <c r="G53" s="29"/>
      <c r="H53" s="21"/>
      <c r="I53" s="29"/>
      <c r="J53" s="29"/>
      <c r="K53" s="29"/>
      <c r="L53" s="29"/>
      <c r="M53" s="29"/>
      <c r="N53" s="29"/>
      <c r="O53" s="29"/>
      <c r="P53" s="29"/>
      <c r="Q53" s="29"/>
      <c r="R53" s="29"/>
      <c r="S53" s="29"/>
      <c r="T53" s="29"/>
      <c r="U53" s="29"/>
      <c r="V53" s="29"/>
      <c r="W53" s="29"/>
      <c r="X53" s="29"/>
      <c r="Y53" s="29"/>
      <c r="Z53" s="21"/>
      <c r="AA53" s="29"/>
      <c r="AB53" s="29"/>
      <c r="AC53" s="29"/>
      <c r="AD53" s="29"/>
      <c r="AE53" s="29"/>
      <c r="AF53" s="29"/>
      <c r="AG53" s="29"/>
      <c r="AH53" s="29"/>
      <c r="AI53" s="29"/>
      <c r="AJ53" s="29"/>
      <c r="AK53" s="29"/>
    </row>
    <row r="54" spans="1:37">
      <c r="A54" s="15"/>
      <c r="B54" s="29"/>
      <c r="C54" s="29"/>
      <c r="D54" s="29"/>
      <c r="E54" s="29"/>
      <c r="F54" s="29"/>
      <c r="G54" s="29"/>
      <c r="H54" s="21"/>
      <c r="I54" s="29"/>
      <c r="J54" s="29"/>
      <c r="K54" s="29"/>
      <c r="L54" s="29"/>
      <c r="M54" s="29"/>
      <c r="N54" s="29"/>
      <c r="O54" s="29"/>
      <c r="P54" s="29"/>
      <c r="Q54" s="29"/>
      <c r="R54" s="29"/>
      <c r="S54" s="29"/>
      <c r="T54" s="29"/>
      <c r="U54" s="29"/>
      <c r="V54" s="29"/>
      <c r="W54" s="29"/>
      <c r="X54" s="29"/>
      <c r="Y54" s="29"/>
      <c r="Z54" s="21"/>
      <c r="AA54" s="29"/>
      <c r="AB54" s="29"/>
      <c r="AC54" s="29"/>
      <c r="AD54" s="29"/>
      <c r="AE54" s="29"/>
      <c r="AF54" s="29"/>
      <c r="AG54" s="29"/>
      <c r="AH54" s="29"/>
      <c r="AI54" s="29"/>
      <c r="AJ54" s="29"/>
      <c r="AK54" s="29"/>
    </row>
    <row r="55" spans="1:37">
      <c r="A55" s="15"/>
      <c r="B55" s="29"/>
      <c r="C55" s="29"/>
      <c r="D55" s="29"/>
      <c r="E55" s="29"/>
      <c r="F55" s="29"/>
      <c r="G55" s="29"/>
      <c r="H55" s="21"/>
      <c r="I55" s="29"/>
      <c r="J55" s="29"/>
      <c r="K55" s="29"/>
      <c r="L55" s="29"/>
      <c r="M55" s="29"/>
      <c r="N55" s="29"/>
      <c r="O55" s="29"/>
      <c r="P55" s="29"/>
      <c r="Q55" s="29"/>
      <c r="R55" s="29"/>
      <c r="S55" s="29"/>
      <c r="T55" s="29"/>
      <c r="U55" s="29"/>
      <c r="V55" s="29"/>
      <c r="W55" s="29"/>
      <c r="X55" s="29"/>
      <c r="Y55" s="29"/>
      <c r="Z55" s="21"/>
      <c r="AA55" s="29"/>
      <c r="AB55" s="29"/>
      <c r="AC55" s="29"/>
      <c r="AD55" s="29"/>
      <c r="AE55" s="29"/>
      <c r="AF55" s="29"/>
      <c r="AG55" s="29"/>
      <c r="AH55" s="29"/>
      <c r="AI55" s="29"/>
      <c r="AJ55" s="29"/>
      <c r="AK55" s="29"/>
    </row>
    <row r="56" spans="1:37">
      <c r="A56" s="15"/>
      <c r="B56" s="29"/>
      <c r="C56" s="29"/>
      <c r="D56" s="29"/>
      <c r="E56" s="29"/>
      <c r="F56" s="29"/>
      <c r="G56" s="29"/>
      <c r="H56" s="21"/>
      <c r="I56" s="29"/>
      <c r="J56" s="29"/>
      <c r="K56" s="29"/>
      <c r="L56" s="29"/>
      <c r="M56" s="29"/>
      <c r="N56" s="29"/>
      <c r="O56" s="29"/>
      <c r="P56" s="29"/>
      <c r="Q56" s="29"/>
      <c r="R56" s="29"/>
      <c r="S56" s="29"/>
      <c r="T56" s="29"/>
      <c r="U56" s="29"/>
      <c r="V56" s="29"/>
      <c r="W56" s="29"/>
      <c r="X56" s="29"/>
      <c r="Y56" s="29"/>
      <c r="Z56" s="21"/>
      <c r="AA56" s="29"/>
      <c r="AB56" s="29"/>
      <c r="AC56" s="29"/>
      <c r="AD56" s="29"/>
      <c r="AE56" s="29"/>
      <c r="AF56" s="29"/>
      <c r="AG56" s="29"/>
      <c r="AH56" s="29"/>
      <c r="AI56" s="29"/>
      <c r="AJ56" s="29"/>
      <c r="AK56" s="29"/>
    </row>
    <row r="57" spans="1:37">
      <c r="A57" s="15"/>
      <c r="B57" s="29"/>
      <c r="C57" s="29"/>
      <c r="D57" s="29"/>
      <c r="E57" s="29"/>
      <c r="F57" s="29"/>
      <c r="G57" s="29"/>
      <c r="H57" s="21"/>
      <c r="I57" s="29"/>
      <c r="J57" s="29"/>
      <c r="K57" s="29"/>
      <c r="L57" s="29"/>
      <c r="M57" s="29"/>
      <c r="N57" s="29"/>
      <c r="O57" s="29"/>
      <c r="P57" s="29"/>
      <c r="Q57" s="29"/>
      <c r="R57" s="29"/>
      <c r="S57" s="29"/>
      <c r="T57" s="29"/>
      <c r="U57" s="29"/>
      <c r="V57" s="29"/>
      <c r="W57" s="29"/>
      <c r="X57" s="29"/>
      <c r="Y57" s="29"/>
      <c r="Z57" s="21"/>
      <c r="AA57" s="29"/>
      <c r="AB57" s="29"/>
      <c r="AC57" s="29"/>
      <c r="AD57" s="29"/>
      <c r="AE57" s="29"/>
      <c r="AF57" s="29"/>
      <c r="AG57" s="29"/>
      <c r="AH57" s="29"/>
      <c r="AI57" s="29"/>
      <c r="AJ57" s="29"/>
      <c r="AK57" s="29"/>
    </row>
    <row r="58" spans="1:37">
      <c r="A58" s="15"/>
      <c r="B58" s="29"/>
      <c r="C58" s="29"/>
      <c r="D58" s="29"/>
      <c r="E58" s="29"/>
      <c r="F58" s="29"/>
      <c r="G58" s="29"/>
      <c r="H58" s="21"/>
      <c r="I58" s="29"/>
      <c r="J58" s="29"/>
      <c r="K58" s="29"/>
      <c r="L58" s="29"/>
      <c r="M58" s="29"/>
      <c r="N58" s="29"/>
      <c r="O58" s="29"/>
      <c r="P58" s="29"/>
      <c r="Q58" s="29"/>
      <c r="R58" s="29"/>
      <c r="S58" s="29"/>
      <c r="T58" s="29"/>
      <c r="U58" s="29"/>
      <c r="V58" s="29"/>
      <c r="W58" s="29"/>
      <c r="X58" s="29"/>
      <c r="Y58" s="29"/>
      <c r="Z58" s="21"/>
      <c r="AA58" s="29"/>
      <c r="AB58" s="29"/>
      <c r="AC58" s="29"/>
      <c r="AD58" s="29"/>
      <c r="AE58" s="29"/>
      <c r="AF58" s="29"/>
      <c r="AG58" s="29"/>
      <c r="AH58" s="29"/>
      <c r="AI58" s="29"/>
      <c r="AJ58" s="29"/>
      <c r="AK58" s="29"/>
    </row>
    <row r="59" spans="1:37">
      <c r="A59" s="15"/>
      <c r="B59" s="29"/>
      <c r="C59" s="29"/>
      <c r="D59" s="29"/>
      <c r="E59" s="29"/>
      <c r="F59" s="29"/>
      <c r="G59" s="29"/>
      <c r="H59" s="21"/>
      <c r="I59" s="29"/>
      <c r="J59" s="29"/>
      <c r="K59" s="29"/>
      <c r="L59" s="29"/>
      <c r="M59" s="29"/>
      <c r="N59" s="29"/>
      <c r="O59" s="29"/>
      <c r="P59" s="29"/>
      <c r="Q59" s="29"/>
      <c r="R59" s="29"/>
      <c r="S59" s="29"/>
      <c r="T59" s="29"/>
      <c r="U59" s="29"/>
      <c r="V59" s="29"/>
      <c r="W59" s="29"/>
      <c r="X59" s="29"/>
      <c r="Y59" s="29"/>
      <c r="Z59" s="21"/>
      <c r="AA59" s="29"/>
      <c r="AB59" s="29"/>
      <c r="AC59" s="29"/>
      <c r="AD59" s="29"/>
      <c r="AE59" s="29"/>
      <c r="AF59" s="29"/>
      <c r="AG59" s="29"/>
      <c r="AH59" s="29"/>
      <c r="AI59" s="29"/>
      <c r="AJ59" s="29"/>
      <c r="AK59" s="29"/>
    </row>
    <row r="60" spans="1:37">
      <c r="A60" s="15"/>
      <c r="B60" s="29"/>
      <c r="C60" s="29"/>
      <c r="D60" s="29"/>
      <c r="E60" s="29"/>
      <c r="F60" s="29"/>
      <c r="G60" s="29"/>
      <c r="H60" s="21"/>
      <c r="I60" s="29"/>
      <c r="J60" s="29"/>
      <c r="K60" s="29"/>
      <c r="L60" s="29"/>
      <c r="M60" s="29"/>
      <c r="N60" s="29"/>
      <c r="O60" s="29"/>
      <c r="P60" s="29"/>
      <c r="Q60" s="29"/>
      <c r="R60" s="29"/>
      <c r="S60" s="29"/>
      <c r="T60" s="29"/>
      <c r="U60" s="29"/>
      <c r="V60" s="29"/>
      <c r="W60" s="29"/>
      <c r="X60" s="29"/>
      <c r="Y60" s="29"/>
      <c r="Z60" s="21"/>
      <c r="AA60" s="29"/>
      <c r="AB60" s="29"/>
      <c r="AC60" s="29"/>
      <c r="AD60" s="29"/>
      <c r="AE60" s="29"/>
      <c r="AF60" s="29"/>
      <c r="AG60" s="29"/>
      <c r="AH60" s="29"/>
      <c r="AI60" s="29"/>
      <c r="AJ60" s="29"/>
      <c r="AK60" s="29"/>
    </row>
    <row r="61" spans="1:37">
      <c r="A61" s="15"/>
      <c r="B61" s="29"/>
      <c r="C61" s="29"/>
      <c r="D61" s="29"/>
      <c r="E61" s="29"/>
      <c r="F61" s="29"/>
      <c r="G61" s="29"/>
      <c r="H61" s="21"/>
      <c r="I61" s="29"/>
      <c r="J61" s="29"/>
      <c r="K61" s="29"/>
      <c r="L61" s="29"/>
      <c r="M61" s="29"/>
      <c r="N61" s="29"/>
      <c r="O61" s="29"/>
      <c r="P61" s="29"/>
      <c r="Q61" s="29"/>
      <c r="R61" s="29"/>
      <c r="S61" s="29"/>
      <c r="T61" s="29"/>
      <c r="U61" s="29"/>
      <c r="V61" s="29"/>
      <c r="W61" s="29"/>
      <c r="X61" s="29"/>
      <c r="Y61" s="29"/>
      <c r="Z61" s="21"/>
      <c r="AA61" s="29"/>
      <c r="AB61" s="29"/>
      <c r="AC61" s="29"/>
      <c r="AD61" s="29"/>
      <c r="AE61" s="29"/>
      <c r="AF61" s="29"/>
      <c r="AG61" s="29"/>
      <c r="AH61" s="29"/>
      <c r="AI61" s="29"/>
      <c r="AJ61" s="29"/>
      <c r="AK61" s="29"/>
    </row>
    <row r="62" spans="1:37">
      <c r="A62" s="15"/>
      <c r="B62" s="29"/>
      <c r="C62" s="29"/>
      <c r="D62" s="29"/>
      <c r="E62" s="29"/>
      <c r="F62" s="29"/>
      <c r="G62" s="29"/>
      <c r="H62" s="21"/>
      <c r="I62" s="29"/>
      <c r="J62" s="29"/>
      <c r="K62" s="29"/>
      <c r="L62" s="29"/>
      <c r="M62" s="29"/>
      <c r="N62" s="29"/>
      <c r="O62" s="29"/>
      <c r="P62" s="29"/>
      <c r="Q62" s="29"/>
      <c r="R62" s="29"/>
      <c r="S62" s="29"/>
      <c r="T62" s="29"/>
      <c r="U62" s="29"/>
      <c r="V62" s="29"/>
      <c r="W62" s="29"/>
      <c r="X62" s="29"/>
      <c r="Y62" s="29"/>
      <c r="Z62" s="21"/>
      <c r="AA62" s="29"/>
      <c r="AB62" s="29"/>
      <c r="AC62" s="29"/>
      <c r="AD62" s="29"/>
      <c r="AE62" s="29"/>
      <c r="AF62" s="29"/>
      <c r="AG62" s="29"/>
      <c r="AH62" s="29"/>
      <c r="AI62" s="29"/>
      <c r="AJ62" s="29"/>
      <c r="AK62" s="29"/>
    </row>
    <row r="63" spans="1:37">
      <c r="A63" s="15"/>
      <c r="B63" s="29"/>
      <c r="C63" s="29"/>
      <c r="D63" s="29"/>
      <c r="E63" s="29"/>
      <c r="F63" s="29"/>
      <c r="G63" s="29"/>
      <c r="H63" s="21"/>
      <c r="I63" s="29"/>
      <c r="J63" s="29"/>
      <c r="K63" s="29"/>
      <c r="L63" s="29"/>
      <c r="M63" s="29"/>
      <c r="N63" s="29"/>
      <c r="O63" s="29"/>
      <c r="P63" s="29"/>
      <c r="Q63" s="29"/>
      <c r="R63" s="29"/>
      <c r="S63" s="29"/>
      <c r="T63" s="29"/>
      <c r="U63" s="29"/>
      <c r="V63" s="29"/>
      <c r="W63" s="29"/>
      <c r="X63" s="29"/>
      <c r="Y63" s="29"/>
      <c r="Z63" s="21"/>
      <c r="AA63" s="29"/>
      <c r="AB63" s="29"/>
      <c r="AC63" s="29"/>
      <c r="AD63" s="29"/>
      <c r="AE63" s="29"/>
      <c r="AF63" s="29"/>
      <c r="AG63" s="29"/>
      <c r="AH63" s="29"/>
      <c r="AI63" s="29"/>
      <c r="AJ63" s="29"/>
      <c r="AK63" s="29"/>
    </row>
    <row r="64" spans="1:37">
      <c r="A64" s="15"/>
      <c r="B64" s="29"/>
      <c r="C64" s="29"/>
      <c r="D64" s="29"/>
      <c r="E64" s="29"/>
      <c r="F64" s="29"/>
      <c r="G64" s="29"/>
      <c r="H64" s="21"/>
      <c r="I64" s="29"/>
      <c r="J64" s="29"/>
      <c r="K64" s="29"/>
      <c r="L64" s="29"/>
      <c r="M64" s="29"/>
      <c r="N64" s="29"/>
      <c r="O64" s="29"/>
      <c r="P64" s="29"/>
      <c r="Q64" s="29"/>
      <c r="R64" s="29"/>
      <c r="S64" s="29"/>
      <c r="T64" s="29"/>
      <c r="U64" s="29"/>
      <c r="V64" s="29"/>
      <c r="W64" s="29"/>
      <c r="X64" s="29"/>
      <c r="Y64" s="29"/>
      <c r="Z64" s="21"/>
      <c r="AA64" s="29"/>
      <c r="AB64" s="29"/>
      <c r="AC64" s="29"/>
      <c r="AD64" s="29"/>
      <c r="AE64" s="29"/>
      <c r="AF64" s="29"/>
      <c r="AG64" s="29"/>
      <c r="AH64" s="29"/>
      <c r="AI64" s="29"/>
      <c r="AJ64" s="29"/>
      <c r="AK64" s="29"/>
    </row>
    <row r="65" spans="1:37">
      <c r="A65" s="15"/>
      <c r="B65" s="29"/>
      <c r="C65" s="29"/>
      <c r="D65" s="29"/>
      <c r="E65" s="29"/>
      <c r="F65" s="29"/>
      <c r="G65" s="29"/>
      <c r="H65" s="21"/>
      <c r="I65" s="29"/>
      <c r="J65" s="29"/>
      <c r="K65" s="29"/>
      <c r="L65" s="29"/>
      <c r="M65" s="29"/>
      <c r="N65" s="29"/>
      <c r="O65" s="29"/>
      <c r="P65" s="29"/>
      <c r="Q65" s="29"/>
      <c r="R65" s="29"/>
      <c r="S65" s="29"/>
      <c r="T65" s="29"/>
      <c r="U65" s="29"/>
      <c r="V65" s="29"/>
      <c r="W65" s="29"/>
      <c r="X65" s="29"/>
      <c r="Y65" s="29"/>
      <c r="Z65" s="21"/>
      <c r="AA65" s="29"/>
      <c r="AB65" s="29"/>
      <c r="AC65" s="29"/>
      <c r="AD65" s="29"/>
      <c r="AE65" s="29"/>
      <c r="AF65" s="29"/>
      <c r="AG65" s="29"/>
      <c r="AH65" s="29"/>
      <c r="AI65" s="29"/>
      <c r="AJ65" s="29"/>
      <c r="AK65" s="29"/>
    </row>
    <row r="66" spans="1:37">
      <c r="A66" s="15"/>
      <c r="B66" s="29"/>
      <c r="C66" s="29"/>
      <c r="D66" s="29"/>
      <c r="E66" s="29"/>
      <c r="F66" s="29"/>
      <c r="G66" s="29"/>
      <c r="H66" s="21"/>
      <c r="I66" s="29"/>
      <c r="J66" s="29"/>
      <c r="K66" s="29"/>
      <c r="L66" s="29"/>
      <c r="M66" s="29"/>
      <c r="N66" s="29"/>
      <c r="O66" s="29"/>
      <c r="P66" s="29"/>
      <c r="Q66" s="29"/>
      <c r="R66" s="29"/>
      <c r="S66" s="29"/>
      <c r="T66" s="29"/>
      <c r="U66" s="29"/>
      <c r="V66" s="29"/>
      <c r="W66" s="29"/>
      <c r="X66" s="29"/>
      <c r="Y66" s="29"/>
      <c r="Z66" s="21"/>
      <c r="AA66" s="29"/>
      <c r="AB66" s="29"/>
      <c r="AC66" s="29"/>
      <c r="AD66" s="29"/>
      <c r="AE66" s="29"/>
      <c r="AF66" s="29"/>
      <c r="AG66" s="29"/>
      <c r="AH66" s="29"/>
      <c r="AI66" s="29"/>
      <c r="AJ66" s="29"/>
      <c r="AK66" s="29"/>
    </row>
    <row r="67" spans="1:37">
      <c r="A67" s="15"/>
      <c r="B67" s="29"/>
      <c r="C67" s="29"/>
      <c r="D67" s="29"/>
      <c r="E67" s="29"/>
      <c r="F67" s="29"/>
      <c r="G67" s="29"/>
      <c r="H67" s="21"/>
      <c r="I67" s="29"/>
      <c r="J67" s="29"/>
      <c r="K67" s="29"/>
      <c r="L67" s="29"/>
      <c r="M67" s="29"/>
      <c r="N67" s="29"/>
      <c r="O67" s="29"/>
      <c r="P67" s="29"/>
      <c r="Q67" s="29"/>
      <c r="R67" s="29"/>
      <c r="S67" s="29"/>
      <c r="T67" s="29"/>
      <c r="U67" s="29"/>
      <c r="V67" s="29"/>
      <c r="W67" s="29"/>
      <c r="X67" s="29"/>
      <c r="Y67" s="29"/>
      <c r="Z67" s="21"/>
      <c r="AA67" s="29"/>
      <c r="AB67" s="29"/>
      <c r="AC67" s="29"/>
      <c r="AD67" s="29"/>
      <c r="AE67" s="29"/>
      <c r="AF67" s="29"/>
      <c r="AG67" s="29"/>
      <c r="AH67" s="29"/>
      <c r="AI67" s="29"/>
      <c r="AJ67" s="29"/>
      <c r="AK67" s="29"/>
    </row>
    <row r="68" spans="1:37">
      <c r="A68" s="15"/>
      <c r="B68" s="29"/>
      <c r="C68" s="29"/>
      <c r="D68" s="29"/>
      <c r="E68" s="29"/>
      <c r="F68" s="29"/>
      <c r="G68" s="29"/>
      <c r="H68" s="21"/>
      <c r="I68" s="29"/>
      <c r="J68" s="29"/>
      <c r="K68" s="29"/>
      <c r="L68" s="29"/>
      <c r="M68" s="29"/>
      <c r="N68" s="29"/>
      <c r="O68" s="29"/>
      <c r="P68" s="29"/>
      <c r="Q68" s="29"/>
      <c r="R68" s="29"/>
      <c r="S68" s="29"/>
      <c r="T68" s="29"/>
      <c r="U68" s="29"/>
      <c r="V68" s="29"/>
      <c r="W68" s="29"/>
      <c r="X68" s="29"/>
      <c r="Y68" s="29"/>
      <c r="Z68" s="21"/>
      <c r="AA68" s="29"/>
      <c r="AB68" s="29"/>
      <c r="AC68" s="29"/>
      <c r="AD68" s="29"/>
      <c r="AE68" s="29"/>
      <c r="AF68" s="29"/>
      <c r="AG68" s="29"/>
      <c r="AH68" s="29"/>
      <c r="AI68" s="29"/>
      <c r="AJ68" s="29"/>
      <c r="AK68" s="29"/>
    </row>
    <row r="69" spans="1:37">
      <c r="A69" s="15"/>
      <c r="B69" s="29"/>
      <c r="C69" s="29"/>
      <c r="D69" s="29"/>
      <c r="E69" s="29"/>
      <c r="F69" s="29"/>
      <c r="G69" s="29"/>
      <c r="H69" s="21"/>
      <c r="I69" s="29"/>
      <c r="J69" s="29"/>
      <c r="K69" s="29"/>
      <c r="L69" s="29"/>
      <c r="M69" s="29"/>
      <c r="N69" s="29"/>
      <c r="O69" s="29"/>
      <c r="P69" s="29"/>
      <c r="Q69" s="29"/>
      <c r="R69" s="29"/>
      <c r="S69" s="29"/>
      <c r="T69" s="29"/>
      <c r="U69" s="29"/>
      <c r="V69" s="29"/>
      <c r="W69" s="29"/>
      <c r="X69" s="29"/>
      <c r="Y69" s="29"/>
      <c r="Z69" s="21"/>
      <c r="AA69" s="29"/>
      <c r="AB69" s="29"/>
      <c r="AC69" s="29"/>
      <c r="AD69" s="29"/>
      <c r="AE69" s="29"/>
      <c r="AF69" s="29"/>
      <c r="AG69" s="29"/>
      <c r="AH69" s="29"/>
      <c r="AI69" s="29"/>
      <c r="AJ69" s="29"/>
      <c r="AK69" s="29"/>
    </row>
    <row r="70" spans="1:37">
      <c r="A70" s="15"/>
      <c r="B70" s="29"/>
      <c r="C70" s="29"/>
      <c r="D70" s="29"/>
      <c r="E70" s="29"/>
      <c r="F70" s="29"/>
      <c r="G70" s="29"/>
      <c r="H70" s="21"/>
      <c r="I70" s="29"/>
      <c r="J70" s="29"/>
      <c r="K70" s="29"/>
      <c r="L70" s="29"/>
      <c r="M70" s="29"/>
      <c r="N70" s="29"/>
      <c r="O70" s="29"/>
      <c r="P70" s="29"/>
      <c r="Q70" s="29"/>
      <c r="R70" s="29"/>
      <c r="S70" s="29"/>
      <c r="T70" s="29"/>
      <c r="U70" s="29"/>
      <c r="V70" s="29"/>
      <c r="W70" s="29"/>
      <c r="X70" s="29"/>
      <c r="Y70" s="29"/>
      <c r="Z70" s="21"/>
      <c r="AA70" s="29"/>
      <c r="AB70" s="29"/>
      <c r="AC70" s="29"/>
      <c r="AD70" s="29"/>
      <c r="AE70" s="29"/>
      <c r="AF70" s="29"/>
      <c r="AG70" s="29"/>
      <c r="AH70" s="29"/>
      <c r="AI70" s="29"/>
      <c r="AJ70" s="29"/>
      <c r="AK70" s="29"/>
    </row>
    <row r="71" spans="1:37">
      <c r="A71" s="15"/>
      <c r="B71" s="29"/>
      <c r="C71" s="29"/>
      <c r="D71" s="29"/>
      <c r="E71" s="29"/>
      <c r="F71" s="29"/>
      <c r="G71" s="29"/>
      <c r="H71" s="21"/>
      <c r="I71" s="29"/>
      <c r="J71" s="29"/>
      <c r="K71" s="29"/>
      <c r="L71" s="29"/>
      <c r="M71" s="29"/>
      <c r="N71" s="29"/>
      <c r="O71" s="29"/>
      <c r="P71" s="29"/>
      <c r="Q71" s="29"/>
      <c r="R71" s="29"/>
      <c r="S71" s="29"/>
      <c r="T71" s="29"/>
      <c r="U71" s="29"/>
      <c r="V71" s="29"/>
      <c r="W71" s="29"/>
      <c r="X71" s="29"/>
      <c r="Y71" s="29"/>
      <c r="Z71" s="21"/>
      <c r="AA71" s="29"/>
      <c r="AB71" s="29"/>
      <c r="AC71" s="29"/>
      <c r="AD71" s="29"/>
      <c r="AE71" s="29"/>
      <c r="AF71" s="29"/>
      <c r="AG71" s="29"/>
      <c r="AH71" s="29"/>
      <c r="AI71" s="29"/>
      <c r="AJ71" s="29"/>
      <c r="AK71" s="29"/>
    </row>
    <row r="72" spans="1:37">
      <c r="A72" s="15"/>
      <c r="B72" s="29"/>
      <c r="C72" s="29"/>
      <c r="D72" s="29"/>
      <c r="E72" s="29"/>
      <c r="F72" s="29"/>
      <c r="G72" s="29"/>
      <c r="H72" s="21"/>
      <c r="I72" s="29"/>
      <c r="J72" s="29"/>
      <c r="K72" s="29"/>
      <c r="L72" s="29"/>
      <c r="M72" s="29"/>
      <c r="N72" s="29"/>
      <c r="O72" s="29"/>
      <c r="P72" s="29"/>
      <c r="Q72" s="29"/>
      <c r="R72" s="29"/>
      <c r="S72" s="29"/>
      <c r="T72" s="29"/>
      <c r="U72" s="29"/>
      <c r="V72" s="29"/>
      <c r="W72" s="29"/>
      <c r="X72" s="29"/>
      <c r="Y72" s="29"/>
      <c r="Z72" s="21"/>
      <c r="AA72" s="29"/>
      <c r="AB72" s="29"/>
      <c r="AC72" s="29"/>
      <c r="AD72" s="29"/>
      <c r="AE72" s="29"/>
      <c r="AF72" s="29"/>
      <c r="AG72" s="29"/>
      <c r="AH72" s="29"/>
      <c r="AI72" s="29"/>
      <c r="AJ72" s="29"/>
      <c r="AK72" s="29"/>
    </row>
    <row r="73" spans="1:37">
      <c r="A73" s="15"/>
      <c r="B73" s="29"/>
      <c r="C73" s="29"/>
      <c r="D73" s="29"/>
      <c r="E73" s="29"/>
      <c r="F73" s="29"/>
      <c r="G73" s="29"/>
      <c r="H73" s="21"/>
      <c r="I73" s="29"/>
      <c r="J73" s="29"/>
      <c r="K73" s="29"/>
      <c r="L73" s="29"/>
      <c r="M73" s="29"/>
      <c r="N73" s="29"/>
      <c r="O73" s="29"/>
      <c r="P73" s="29"/>
      <c r="Q73" s="29"/>
      <c r="R73" s="29"/>
      <c r="S73" s="29"/>
      <c r="T73" s="29"/>
      <c r="U73" s="29"/>
      <c r="V73" s="29"/>
      <c r="W73" s="29"/>
      <c r="X73" s="29"/>
      <c r="Y73" s="29"/>
      <c r="Z73" s="21"/>
      <c r="AA73" s="29"/>
      <c r="AB73" s="29"/>
      <c r="AC73" s="29"/>
      <c r="AD73" s="29"/>
      <c r="AE73" s="29"/>
      <c r="AF73" s="29"/>
      <c r="AG73" s="29"/>
      <c r="AH73" s="29"/>
      <c r="AI73" s="29"/>
      <c r="AJ73" s="29"/>
      <c r="AK73" s="29"/>
    </row>
    <row r="74" spans="1:37">
      <c r="A74" s="15"/>
      <c r="B74" s="29"/>
      <c r="C74" s="29"/>
      <c r="D74" s="29"/>
      <c r="E74" s="29"/>
      <c r="F74" s="29"/>
      <c r="G74" s="29"/>
      <c r="H74" s="21"/>
      <c r="I74" s="29"/>
      <c r="J74" s="29"/>
      <c r="K74" s="29"/>
      <c r="L74" s="29"/>
      <c r="M74" s="29"/>
      <c r="N74" s="29"/>
      <c r="O74" s="29"/>
      <c r="P74" s="29"/>
      <c r="Q74" s="29"/>
      <c r="R74" s="29"/>
      <c r="S74" s="29"/>
      <c r="T74" s="29"/>
      <c r="U74" s="29"/>
      <c r="V74" s="29"/>
      <c r="W74" s="29"/>
      <c r="X74" s="29"/>
      <c r="Y74" s="29"/>
      <c r="Z74" s="21"/>
      <c r="AA74" s="29"/>
      <c r="AB74" s="29"/>
      <c r="AC74" s="29"/>
      <c r="AD74" s="29"/>
      <c r="AE74" s="29"/>
      <c r="AF74" s="29"/>
      <c r="AG74" s="29"/>
      <c r="AH74" s="29"/>
      <c r="AI74" s="29"/>
      <c r="AJ74" s="29"/>
      <c r="AK74" s="29"/>
    </row>
    <row r="75" spans="1:37">
      <c r="A75" s="15"/>
      <c r="B75" s="29"/>
      <c r="C75" s="29"/>
      <c r="D75" s="29"/>
      <c r="E75" s="29"/>
      <c r="F75" s="29"/>
      <c r="G75" s="29"/>
      <c r="H75" s="21"/>
      <c r="I75" s="29"/>
      <c r="J75" s="29"/>
      <c r="K75" s="29"/>
      <c r="L75" s="29"/>
      <c r="M75" s="29"/>
      <c r="N75" s="29"/>
      <c r="O75" s="29"/>
      <c r="P75" s="29"/>
      <c r="Q75" s="29"/>
      <c r="R75" s="29"/>
      <c r="S75" s="29"/>
      <c r="T75" s="29"/>
      <c r="U75" s="29"/>
      <c r="V75" s="29"/>
      <c r="W75" s="29"/>
      <c r="X75" s="29"/>
      <c r="Y75" s="29"/>
      <c r="Z75" s="21"/>
      <c r="AA75" s="29"/>
      <c r="AB75" s="29"/>
      <c r="AC75" s="29"/>
      <c r="AD75" s="29"/>
      <c r="AE75" s="29"/>
      <c r="AF75" s="29"/>
      <c r="AG75" s="29"/>
      <c r="AH75" s="29"/>
      <c r="AI75" s="29"/>
      <c r="AJ75" s="29"/>
      <c r="AK75" s="29"/>
    </row>
    <row r="76" spans="1:37">
      <c r="A76" s="15"/>
      <c r="B76" s="29"/>
      <c r="C76" s="29"/>
      <c r="D76" s="29"/>
      <c r="E76" s="29"/>
      <c r="F76" s="29"/>
      <c r="G76" s="29"/>
      <c r="H76" s="21"/>
      <c r="I76" s="29"/>
      <c r="J76" s="29"/>
      <c r="K76" s="29"/>
      <c r="L76" s="29"/>
      <c r="M76" s="29"/>
      <c r="N76" s="29"/>
      <c r="O76" s="29"/>
      <c r="P76" s="29"/>
      <c r="Q76" s="29"/>
      <c r="R76" s="29"/>
      <c r="S76" s="29"/>
      <c r="T76" s="29"/>
      <c r="U76" s="29"/>
      <c r="V76" s="29"/>
      <c r="W76" s="29"/>
      <c r="X76" s="29"/>
      <c r="Y76" s="29"/>
      <c r="Z76" s="21"/>
      <c r="AA76" s="29"/>
      <c r="AB76" s="29"/>
      <c r="AC76" s="29"/>
      <c r="AD76" s="29"/>
      <c r="AE76" s="29"/>
      <c r="AF76" s="29"/>
      <c r="AG76" s="29"/>
      <c r="AH76" s="29"/>
      <c r="AI76" s="29"/>
      <c r="AJ76" s="29"/>
      <c r="AK76" s="29"/>
    </row>
    <row r="77" spans="1:37">
      <c r="A77" s="15"/>
      <c r="B77" s="29"/>
      <c r="C77" s="29"/>
      <c r="D77" s="29"/>
      <c r="E77" s="29"/>
      <c r="F77" s="29"/>
      <c r="G77" s="29"/>
      <c r="H77" s="21"/>
      <c r="I77" s="29"/>
      <c r="J77" s="29"/>
      <c r="K77" s="29"/>
      <c r="L77" s="29"/>
      <c r="M77" s="29"/>
      <c r="N77" s="29"/>
      <c r="O77" s="29"/>
      <c r="P77" s="29"/>
      <c r="Q77" s="29"/>
      <c r="R77" s="29"/>
      <c r="S77" s="29"/>
      <c r="T77" s="29"/>
      <c r="U77" s="29"/>
      <c r="V77" s="29"/>
      <c r="W77" s="29"/>
      <c r="X77" s="29"/>
      <c r="Y77" s="29"/>
      <c r="Z77" s="21"/>
      <c r="AA77" s="29"/>
      <c r="AB77" s="29"/>
      <c r="AC77" s="29"/>
      <c r="AD77" s="29"/>
      <c r="AE77" s="29"/>
      <c r="AF77" s="29"/>
      <c r="AG77" s="29"/>
      <c r="AH77" s="29"/>
      <c r="AI77" s="29"/>
      <c r="AJ77" s="29"/>
      <c r="AK77" s="29"/>
    </row>
    <row r="78" spans="1:37">
      <c r="A78" s="15"/>
      <c r="B78" s="29"/>
      <c r="C78" s="29"/>
      <c r="D78" s="29"/>
      <c r="E78" s="29"/>
      <c r="F78" s="29"/>
      <c r="G78" s="29"/>
      <c r="H78" s="21"/>
      <c r="I78" s="29"/>
      <c r="J78" s="29"/>
      <c r="K78" s="29"/>
      <c r="L78" s="29"/>
      <c r="M78" s="29"/>
      <c r="N78" s="29"/>
      <c r="O78" s="29"/>
      <c r="P78" s="29"/>
      <c r="Q78" s="29"/>
      <c r="R78" s="29"/>
      <c r="S78" s="29"/>
      <c r="T78" s="29"/>
      <c r="U78" s="29"/>
      <c r="V78" s="29"/>
      <c r="W78" s="29"/>
      <c r="X78" s="29"/>
      <c r="Y78" s="29"/>
      <c r="Z78" s="21"/>
      <c r="AA78" s="29"/>
      <c r="AB78" s="29"/>
      <c r="AC78" s="29"/>
      <c r="AD78" s="29"/>
      <c r="AE78" s="29"/>
      <c r="AF78" s="29"/>
      <c r="AG78" s="29"/>
      <c r="AH78" s="29"/>
      <c r="AI78" s="29"/>
      <c r="AJ78" s="29"/>
      <c r="AK78" s="29"/>
    </row>
    <row r="79" spans="1:37">
      <c r="A79" s="15"/>
      <c r="B79" s="29"/>
      <c r="C79" s="29"/>
      <c r="D79" s="29"/>
      <c r="E79" s="29"/>
      <c r="F79" s="29"/>
      <c r="G79" s="29"/>
      <c r="H79" s="21"/>
      <c r="I79" s="29"/>
      <c r="J79" s="29"/>
      <c r="K79" s="29"/>
      <c r="L79" s="29"/>
      <c r="M79" s="29"/>
      <c r="N79" s="29"/>
      <c r="O79" s="29"/>
      <c r="P79" s="29"/>
      <c r="Q79" s="29"/>
      <c r="R79" s="29"/>
      <c r="S79" s="29"/>
      <c r="T79" s="29"/>
      <c r="U79" s="29"/>
      <c r="V79" s="29"/>
      <c r="W79" s="29"/>
      <c r="X79" s="29"/>
      <c r="Y79" s="29"/>
      <c r="Z79" s="21"/>
      <c r="AA79" s="29"/>
      <c r="AB79" s="29"/>
      <c r="AC79" s="29"/>
      <c r="AD79" s="29"/>
      <c r="AE79" s="29"/>
      <c r="AF79" s="29"/>
      <c r="AG79" s="29"/>
      <c r="AH79" s="29"/>
      <c r="AI79" s="29"/>
      <c r="AJ79" s="29"/>
      <c r="AK79" s="29"/>
    </row>
    <row r="80" spans="1:37">
      <c r="A80" s="15"/>
      <c r="B80" s="29"/>
      <c r="C80" s="29"/>
      <c r="D80" s="29"/>
      <c r="E80" s="29"/>
      <c r="F80" s="29"/>
      <c r="G80" s="29"/>
      <c r="H80" s="21"/>
      <c r="I80" s="29"/>
      <c r="J80" s="29"/>
      <c r="K80" s="29"/>
      <c r="L80" s="29"/>
      <c r="M80" s="29"/>
      <c r="N80" s="29"/>
      <c r="O80" s="29"/>
      <c r="P80" s="29"/>
      <c r="Q80" s="29"/>
      <c r="R80" s="29"/>
      <c r="S80" s="29"/>
      <c r="T80" s="29"/>
      <c r="U80" s="29"/>
      <c r="V80" s="29"/>
      <c r="W80" s="29"/>
      <c r="X80" s="29"/>
      <c r="Y80" s="29"/>
      <c r="Z80" s="21"/>
      <c r="AA80" s="29"/>
      <c r="AB80" s="29"/>
      <c r="AC80" s="29"/>
      <c r="AD80" s="29"/>
      <c r="AE80" s="29"/>
      <c r="AF80" s="29"/>
      <c r="AG80" s="29"/>
      <c r="AH80" s="29"/>
      <c r="AI80" s="29"/>
      <c r="AJ80" s="29"/>
      <c r="AK80" s="29"/>
    </row>
    <row r="81" spans="1:37">
      <c r="A81" s="15"/>
      <c r="B81" s="29"/>
      <c r="C81" s="29"/>
      <c r="D81" s="29"/>
      <c r="E81" s="29"/>
      <c r="F81" s="29"/>
      <c r="G81" s="29"/>
      <c r="H81" s="21"/>
      <c r="I81" s="29"/>
      <c r="J81" s="29"/>
      <c r="K81" s="29"/>
      <c r="L81" s="29"/>
      <c r="M81" s="29"/>
      <c r="N81" s="29"/>
      <c r="O81" s="29"/>
      <c r="P81" s="29"/>
      <c r="Q81" s="29"/>
      <c r="R81" s="29"/>
      <c r="S81" s="29"/>
      <c r="T81" s="29"/>
      <c r="U81" s="29"/>
      <c r="V81" s="29"/>
      <c r="W81" s="29"/>
      <c r="X81" s="29"/>
      <c r="Y81" s="29"/>
      <c r="Z81" s="21"/>
      <c r="AA81" s="29"/>
      <c r="AB81" s="29"/>
      <c r="AC81" s="29"/>
      <c r="AD81" s="29"/>
      <c r="AE81" s="29"/>
      <c r="AF81" s="29"/>
      <c r="AG81" s="29"/>
      <c r="AH81" s="29"/>
      <c r="AI81" s="29"/>
      <c r="AJ81" s="29"/>
      <c r="AK81" s="29"/>
    </row>
    <row r="82" spans="1:37">
      <c r="A82" s="15"/>
      <c r="B82" s="29"/>
      <c r="C82" s="29"/>
      <c r="D82" s="29"/>
      <c r="E82" s="29"/>
      <c r="F82" s="29"/>
      <c r="G82" s="29"/>
      <c r="H82" s="21"/>
      <c r="I82" s="29"/>
      <c r="J82" s="29"/>
      <c r="K82" s="29"/>
      <c r="L82" s="29"/>
      <c r="M82" s="29"/>
      <c r="N82" s="29"/>
      <c r="O82" s="29"/>
      <c r="P82" s="29"/>
      <c r="Q82" s="29"/>
      <c r="R82" s="29"/>
      <c r="S82" s="29"/>
      <c r="T82" s="29"/>
      <c r="U82" s="29"/>
      <c r="V82" s="29"/>
      <c r="W82" s="29"/>
      <c r="X82" s="29"/>
      <c r="Y82" s="29"/>
      <c r="Z82" s="21"/>
      <c r="AA82" s="29"/>
      <c r="AB82" s="29"/>
      <c r="AC82" s="29"/>
      <c r="AD82" s="29"/>
      <c r="AE82" s="29"/>
      <c r="AF82" s="29"/>
      <c r="AG82" s="29"/>
      <c r="AH82" s="29"/>
      <c r="AI82" s="29"/>
      <c r="AJ82" s="29"/>
      <c r="AK82" s="29"/>
    </row>
    <row r="83" spans="1:37">
      <c r="A83" s="15"/>
      <c r="B83" s="29"/>
      <c r="C83" s="29"/>
      <c r="D83" s="29"/>
      <c r="E83" s="29"/>
      <c r="F83" s="29"/>
      <c r="G83" s="29"/>
      <c r="H83" s="21"/>
      <c r="I83" s="29"/>
      <c r="J83" s="29"/>
      <c r="K83" s="29"/>
      <c r="L83" s="29"/>
      <c r="M83" s="29"/>
      <c r="N83" s="29"/>
      <c r="O83" s="29"/>
      <c r="P83" s="29"/>
      <c r="Q83" s="29"/>
      <c r="R83" s="29"/>
      <c r="S83" s="29"/>
      <c r="T83" s="29"/>
      <c r="U83" s="29"/>
      <c r="V83" s="29"/>
      <c r="W83" s="29"/>
      <c r="X83" s="29"/>
      <c r="Y83" s="29"/>
      <c r="Z83" s="21"/>
      <c r="AA83" s="29"/>
      <c r="AB83" s="29"/>
      <c r="AC83" s="29"/>
      <c r="AD83" s="29"/>
      <c r="AE83" s="29"/>
      <c r="AF83" s="29"/>
      <c r="AG83" s="29"/>
      <c r="AH83" s="29"/>
      <c r="AI83" s="29"/>
      <c r="AJ83" s="29"/>
      <c r="AK83" s="29"/>
    </row>
    <row r="84" spans="1:37">
      <c r="A84" s="15"/>
      <c r="B84" s="29"/>
      <c r="C84" s="29"/>
      <c r="D84" s="29"/>
      <c r="E84" s="29"/>
      <c r="F84" s="29"/>
      <c r="G84" s="29"/>
      <c r="H84" s="21"/>
      <c r="I84" s="29"/>
      <c r="J84" s="29"/>
      <c r="K84" s="29"/>
      <c r="L84" s="29"/>
      <c r="M84" s="29"/>
      <c r="N84" s="29"/>
      <c r="O84" s="29"/>
      <c r="P84" s="29"/>
      <c r="Q84" s="29"/>
      <c r="R84" s="29"/>
      <c r="S84" s="29"/>
      <c r="T84" s="29"/>
      <c r="U84" s="29"/>
      <c r="V84" s="29"/>
      <c r="W84" s="29"/>
      <c r="X84" s="29"/>
      <c r="Y84" s="29"/>
      <c r="Z84" s="21"/>
      <c r="AA84" s="29"/>
      <c r="AB84" s="29"/>
      <c r="AC84" s="29"/>
      <c r="AD84" s="29"/>
      <c r="AE84" s="29"/>
      <c r="AF84" s="29"/>
      <c r="AG84" s="29"/>
      <c r="AH84" s="29"/>
      <c r="AI84" s="29"/>
      <c r="AJ84" s="29"/>
      <c r="AK84" s="29"/>
    </row>
    <row r="85" spans="1:37">
      <c r="A85" s="15"/>
      <c r="B85" s="29"/>
      <c r="C85" s="29"/>
      <c r="D85" s="29"/>
      <c r="E85" s="29"/>
      <c r="F85" s="29"/>
      <c r="G85" s="29"/>
      <c r="H85" s="21"/>
      <c r="I85" s="29"/>
      <c r="J85" s="29"/>
      <c r="K85" s="29"/>
      <c r="L85" s="29"/>
      <c r="M85" s="29"/>
      <c r="N85" s="29"/>
      <c r="O85" s="29"/>
      <c r="P85" s="29"/>
      <c r="Q85" s="29"/>
      <c r="R85" s="29"/>
      <c r="S85" s="29"/>
      <c r="T85" s="29"/>
      <c r="U85" s="29"/>
      <c r="V85" s="29"/>
      <c r="W85" s="29"/>
      <c r="X85" s="29"/>
      <c r="Y85" s="29"/>
      <c r="Z85" s="21"/>
      <c r="AA85" s="29"/>
      <c r="AB85" s="29"/>
      <c r="AC85" s="29"/>
      <c r="AD85" s="29"/>
      <c r="AE85" s="29"/>
      <c r="AF85" s="29"/>
      <c r="AG85" s="29"/>
      <c r="AH85" s="29"/>
      <c r="AI85" s="29"/>
      <c r="AJ85" s="29"/>
      <c r="AK85" s="29"/>
    </row>
    <row r="86" spans="1:37">
      <c r="A86" s="15"/>
      <c r="B86" s="29"/>
      <c r="C86" s="29"/>
      <c r="D86" s="29"/>
      <c r="E86" s="29"/>
      <c r="F86" s="29"/>
      <c r="G86" s="29"/>
      <c r="H86" s="21"/>
      <c r="I86" s="29"/>
      <c r="J86" s="29"/>
      <c r="K86" s="29"/>
      <c r="L86" s="29"/>
      <c r="M86" s="29"/>
      <c r="N86" s="29"/>
      <c r="O86" s="29"/>
      <c r="P86" s="29"/>
      <c r="Q86" s="29"/>
      <c r="R86" s="29"/>
      <c r="S86" s="29"/>
      <c r="T86" s="29"/>
      <c r="U86" s="29"/>
      <c r="V86" s="29"/>
      <c r="W86" s="29"/>
      <c r="X86" s="29"/>
      <c r="Y86" s="29"/>
      <c r="Z86" s="21"/>
      <c r="AA86" s="29"/>
      <c r="AB86" s="29"/>
      <c r="AC86" s="29"/>
      <c r="AD86" s="29"/>
      <c r="AE86" s="29"/>
      <c r="AF86" s="29"/>
      <c r="AG86" s="29"/>
      <c r="AH86" s="29"/>
      <c r="AI86" s="29"/>
      <c r="AJ86" s="29"/>
      <c r="AK86" s="29"/>
    </row>
    <row r="87" spans="1:37">
      <c r="A87" s="15"/>
      <c r="B87" s="29"/>
      <c r="C87" s="29"/>
      <c r="D87" s="29"/>
      <c r="E87" s="29"/>
      <c r="F87" s="29"/>
      <c r="G87" s="29"/>
      <c r="H87" s="21"/>
      <c r="I87" s="29"/>
      <c r="J87" s="29"/>
      <c r="K87" s="29"/>
      <c r="L87" s="29"/>
      <c r="M87" s="29"/>
      <c r="N87" s="29"/>
      <c r="O87" s="29"/>
      <c r="P87" s="29"/>
      <c r="Q87" s="29"/>
      <c r="R87" s="29"/>
      <c r="S87" s="29"/>
      <c r="T87" s="29"/>
      <c r="U87" s="29"/>
      <c r="V87" s="29"/>
      <c r="W87" s="29"/>
      <c r="X87" s="29"/>
      <c r="Y87" s="29"/>
      <c r="Z87" s="21"/>
      <c r="AA87" s="29"/>
      <c r="AB87" s="29"/>
      <c r="AC87" s="29"/>
      <c r="AD87" s="29"/>
      <c r="AE87" s="29"/>
      <c r="AF87" s="29"/>
      <c r="AG87" s="29"/>
      <c r="AH87" s="29"/>
      <c r="AI87" s="29"/>
      <c r="AJ87" s="29"/>
      <c r="AK87" s="29"/>
    </row>
    <row r="88" spans="1:37">
      <c r="A88" s="15"/>
      <c r="B88" s="29"/>
      <c r="C88" s="29"/>
      <c r="D88" s="29"/>
      <c r="E88" s="29"/>
      <c r="F88" s="29"/>
      <c r="G88" s="29"/>
      <c r="H88" s="21"/>
      <c r="I88" s="29"/>
      <c r="J88" s="29"/>
      <c r="K88" s="29"/>
      <c r="L88" s="29"/>
      <c r="M88" s="29"/>
      <c r="N88" s="29"/>
      <c r="O88" s="29"/>
      <c r="P88" s="29"/>
      <c r="Q88" s="29"/>
      <c r="R88" s="29"/>
      <c r="S88" s="29"/>
      <c r="T88" s="29"/>
      <c r="U88" s="29"/>
      <c r="V88" s="29"/>
      <c r="W88" s="29"/>
      <c r="X88" s="29"/>
      <c r="Y88" s="29"/>
      <c r="Z88" s="21"/>
      <c r="AA88" s="29"/>
      <c r="AB88" s="29"/>
      <c r="AC88" s="29"/>
      <c r="AD88" s="29"/>
      <c r="AE88" s="29"/>
      <c r="AF88" s="29"/>
      <c r="AG88" s="29"/>
      <c r="AH88" s="29"/>
      <c r="AI88" s="29"/>
      <c r="AJ88" s="29"/>
      <c r="AK88" s="29"/>
    </row>
    <row r="89" spans="1:37">
      <c r="A89" s="15"/>
      <c r="B89" s="29"/>
      <c r="C89" s="29"/>
      <c r="D89" s="29"/>
      <c r="E89" s="29"/>
      <c r="F89" s="29"/>
      <c r="G89" s="29"/>
      <c r="H89" s="21"/>
      <c r="I89" s="29"/>
      <c r="J89" s="29"/>
      <c r="K89" s="29"/>
      <c r="L89" s="29"/>
      <c r="M89" s="29"/>
      <c r="N89" s="29"/>
      <c r="O89" s="29"/>
      <c r="P89" s="29"/>
      <c r="Q89" s="29"/>
      <c r="R89" s="29"/>
      <c r="S89" s="29"/>
      <c r="T89" s="29"/>
      <c r="U89" s="29"/>
      <c r="V89" s="29"/>
      <c r="W89" s="29"/>
      <c r="X89" s="29"/>
      <c r="Y89" s="29"/>
      <c r="Z89" s="21"/>
      <c r="AA89" s="29"/>
      <c r="AB89" s="29"/>
      <c r="AC89" s="29"/>
      <c r="AD89" s="29"/>
      <c r="AE89" s="29"/>
      <c r="AF89" s="29"/>
      <c r="AG89" s="29"/>
      <c r="AH89" s="29"/>
      <c r="AI89" s="29"/>
      <c r="AJ89" s="29"/>
      <c r="AK89" s="29"/>
    </row>
    <row r="90" spans="1:37">
      <c r="A90" s="15"/>
      <c r="B90" s="29"/>
      <c r="C90" s="29"/>
      <c r="D90" s="29"/>
      <c r="E90" s="29"/>
      <c r="F90" s="29"/>
      <c r="G90" s="29"/>
      <c r="H90" s="21"/>
      <c r="I90" s="29"/>
      <c r="J90" s="29"/>
      <c r="K90" s="29"/>
      <c r="L90" s="29"/>
      <c r="M90" s="29"/>
      <c r="N90" s="29"/>
      <c r="O90" s="29"/>
      <c r="P90" s="29"/>
      <c r="Q90" s="29"/>
      <c r="R90" s="29"/>
      <c r="S90" s="29"/>
      <c r="T90" s="29"/>
      <c r="U90" s="29"/>
      <c r="V90" s="29"/>
      <c r="W90" s="29"/>
      <c r="X90" s="29"/>
      <c r="Y90" s="29"/>
      <c r="Z90" s="21"/>
      <c r="AA90" s="29"/>
      <c r="AB90" s="29"/>
      <c r="AC90" s="29"/>
      <c r="AD90" s="29"/>
      <c r="AE90" s="29"/>
      <c r="AF90" s="29"/>
      <c r="AG90" s="29"/>
      <c r="AH90" s="29"/>
      <c r="AI90" s="29"/>
      <c r="AJ90" s="29"/>
      <c r="AK90" s="29"/>
    </row>
    <row r="91" spans="1:37">
      <c r="A91" s="15"/>
      <c r="B91" s="29"/>
      <c r="C91" s="29"/>
      <c r="D91" s="29"/>
      <c r="E91" s="29"/>
      <c r="F91" s="29"/>
      <c r="G91" s="29"/>
      <c r="H91" s="21"/>
      <c r="I91" s="29"/>
      <c r="J91" s="29"/>
      <c r="K91" s="29"/>
      <c r="L91" s="29"/>
      <c r="M91" s="29"/>
      <c r="N91" s="29"/>
      <c r="O91" s="29"/>
      <c r="P91" s="29"/>
      <c r="Q91" s="29"/>
      <c r="R91" s="29"/>
      <c r="S91" s="29"/>
      <c r="T91" s="29"/>
      <c r="U91" s="29"/>
      <c r="V91" s="29"/>
      <c r="W91" s="29"/>
      <c r="X91" s="29"/>
      <c r="Y91" s="29"/>
      <c r="Z91" s="21"/>
      <c r="AA91" s="29"/>
      <c r="AB91" s="29"/>
      <c r="AC91" s="29"/>
      <c r="AD91" s="29"/>
      <c r="AE91" s="29"/>
      <c r="AF91" s="29"/>
      <c r="AG91" s="29"/>
      <c r="AH91" s="29"/>
      <c r="AI91" s="29"/>
      <c r="AJ91" s="29"/>
      <c r="AK91" s="29"/>
    </row>
    <row r="92" spans="1:37">
      <c r="A92" s="15"/>
      <c r="B92" s="29"/>
      <c r="C92" s="29"/>
      <c r="D92" s="29"/>
      <c r="E92" s="29"/>
      <c r="F92" s="29"/>
      <c r="G92" s="29"/>
      <c r="H92" s="21"/>
      <c r="I92" s="29"/>
      <c r="J92" s="29"/>
      <c r="K92" s="29"/>
      <c r="L92" s="29"/>
      <c r="M92" s="29"/>
      <c r="N92" s="29"/>
      <c r="O92" s="29"/>
      <c r="P92" s="29"/>
      <c r="Q92" s="29"/>
      <c r="R92" s="29"/>
      <c r="S92" s="29"/>
      <c r="T92" s="29"/>
      <c r="U92" s="29"/>
      <c r="V92" s="29"/>
      <c r="W92" s="29"/>
      <c r="X92" s="29"/>
      <c r="Y92" s="29"/>
      <c r="Z92" s="21"/>
      <c r="AA92" s="29"/>
      <c r="AB92" s="29"/>
      <c r="AC92" s="29"/>
      <c r="AD92" s="29"/>
      <c r="AE92" s="29"/>
      <c r="AF92" s="29"/>
      <c r="AG92" s="29"/>
      <c r="AH92" s="29"/>
      <c r="AI92" s="29"/>
      <c r="AJ92" s="29"/>
      <c r="AK92" s="29"/>
    </row>
    <row r="93" spans="1:37">
      <c r="A93" s="15"/>
      <c r="B93" s="29"/>
      <c r="C93" s="29"/>
      <c r="D93" s="29"/>
      <c r="E93" s="29"/>
      <c r="F93" s="29"/>
      <c r="G93" s="29"/>
      <c r="H93" s="21"/>
      <c r="I93" s="29"/>
      <c r="J93" s="29"/>
      <c r="K93" s="29"/>
      <c r="L93" s="29"/>
      <c r="M93" s="29"/>
      <c r="N93" s="29"/>
      <c r="O93" s="29"/>
      <c r="P93" s="29"/>
      <c r="Q93" s="29"/>
      <c r="R93" s="29"/>
      <c r="S93" s="29"/>
      <c r="T93" s="29"/>
      <c r="U93" s="29"/>
      <c r="V93" s="29"/>
      <c r="W93" s="29"/>
      <c r="X93" s="29"/>
      <c r="Y93" s="29"/>
      <c r="Z93" s="21"/>
      <c r="AA93" s="29"/>
      <c r="AB93" s="29"/>
      <c r="AC93" s="29"/>
      <c r="AD93" s="29"/>
      <c r="AE93" s="29"/>
      <c r="AF93" s="29"/>
      <c r="AG93" s="29"/>
      <c r="AH93" s="29"/>
      <c r="AI93" s="29"/>
      <c r="AJ93" s="29"/>
      <c r="AK93" s="29"/>
    </row>
    <row r="94" spans="1:37">
      <c r="A94" s="15"/>
      <c r="B94" s="29"/>
      <c r="C94" s="29"/>
      <c r="D94" s="29"/>
      <c r="E94" s="29"/>
      <c r="F94" s="29"/>
      <c r="G94" s="29"/>
      <c r="H94" s="21"/>
      <c r="I94" s="29"/>
      <c r="J94" s="29"/>
      <c r="K94" s="29"/>
      <c r="L94" s="29"/>
      <c r="M94" s="29"/>
      <c r="N94" s="29"/>
      <c r="O94" s="29"/>
      <c r="P94" s="29"/>
      <c r="Q94" s="29"/>
      <c r="R94" s="29"/>
      <c r="S94" s="29"/>
      <c r="T94" s="29"/>
      <c r="U94" s="29"/>
      <c r="V94" s="29"/>
      <c r="W94" s="29"/>
      <c r="X94" s="29"/>
      <c r="Y94" s="29"/>
      <c r="Z94" s="21"/>
      <c r="AA94" s="29"/>
      <c r="AB94" s="29"/>
      <c r="AC94" s="29"/>
      <c r="AD94" s="29"/>
      <c r="AE94" s="29"/>
      <c r="AF94" s="29"/>
      <c r="AG94" s="29"/>
      <c r="AH94" s="29"/>
      <c r="AI94" s="29"/>
      <c r="AJ94" s="29"/>
      <c r="AK94" s="29"/>
    </row>
    <row r="95" spans="1:37">
      <c r="A95" s="15"/>
      <c r="B95" s="29"/>
      <c r="C95" s="29"/>
      <c r="D95" s="29"/>
      <c r="E95" s="29"/>
      <c r="F95" s="29"/>
      <c r="G95" s="29"/>
      <c r="H95" s="21"/>
      <c r="I95" s="29"/>
      <c r="J95" s="29"/>
      <c r="K95" s="29"/>
      <c r="L95" s="29"/>
      <c r="M95" s="29"/>
      <c r="N95" s="29"/>
      <c r="O95" s="29"/>
      <c r="P95" s="29"/>
      <c r="Q95" s="29"/>
      <c r="R95" s="29"/>
      <c r="S95" s="29"/>
      <c r="T95" s="29"/>
      <c r="U95" s="29"/>
      <c r="V95" s="29"/>
      <c r="W95" s="29"/>
      <c r="X95" s="29"/>
      <c r="Y95" s="29"/>
      <c r="Z95" s="21"/>
      <c r="AA95" s="29"/>
      <c r="AB95" s="29"/>
      <c r="AC95" s="29"/>
      <c r="AD95" s="29"/>
      <c r="AE95" s="29"/>
      <c r="AF95" s="29"/>
      <c r="AG95" s="29"/>
      <c r="AH95" s="29"/>
      <c r="AI95" s="29"/>
      <c r="AJ95" s="29"/>
      <c r="AK95" s="29"/>
    </row>
    <row r="96" spans="1:37">
      <c r="A96" s="15"/>
      <c r="B96" s="29"/>
      <c r="C96" s="29"/>
      <c r="D96" s="29"/>
      <c r="E96" s="29"/>
      <c r="F96" s="29"/>
      <c r="G96" s="29"/>
      <c r="H96" s="21"/>
      <c r="I96" s="29"/>
      <c r="J96" s="29"/>
      <c r="K96" s="29"/>
      <c r="L96" s="29"/>
      <c r="M96" s="29"/>
      <c r="N96" s="29"/>
      <c r="O96" s="29"/>
      <c r="P96" s="29"/>
      <c r="Q96" s="29"/>
      <c r="R96" s="29"/>
      <c r="S96" s="29"/>
      <c r="T96" s="29"/>
      <c r="U96" s="29"/>
      <c r="V96" s="29"/>
      <c r="W96" s="29"/>
      <c r="X96" s="29"/>
      <c r="Y96" s="29"/>
      <c r="Z96" s="21"/>
      <c r="AA96" s="29"/>
      <c r="AB96" s="29"/>
      <c r="AC96" s="29"/>
      <c r="AD96" s="29"/>
      <c r="AE96" s="29"/>
      <c r="AF96" s="29"/>
      <c r="AG96" s="29"/>
      <c r="AH96" s="29"/>
      <c r="AI96" s="29"/>
      <c r="AJ96" s="29"/>
      <c r="AK96" s="29"/>
    </row>
    <row r="97" spans="1:37">
      <c r="A97" s="15"/>
      <c r="B97" s="29"/>
      <c r="C97" s="29"/>
      <c r="D97" s="29"/>
      <c r="E97" s="29"/>
      <c r="F97" s="29"/>
      <c r="G97" s="29"/>
      <c r="H97" s="21"/>
      <c r="I97" s="29"/>
      <c r="J97" s="29"/>
      <c r="K97" s="29"/>
      <c r="L97" s="29"/>
      <c r="M97" s="29"/>
      <c r="N97" s="29"/>
      <c r="O97" s="29"/>
      <c r="P97" s="29"/>
      <c r="Q97" s="29"/>
      <c r="R97" s="29"/>
      <c r="S97" s="29"/>
      <c r="T97" s="29"/>
      <c r="U97" s="29"/>
      <c r="V97" s="29"/>
      <c r="W97" s="29"/>
      <c r="X97" s="29"/>
      <c r="Y97" s="29"/>
      <c r="Z97" s="21"/>
      <c r="AA97" s="29"/>
      <c r="AB97" s="29"/>
      <c r="AC97" s="29"/>
      <c r="AD97" s="29"/>
      <c r="AE97" s="29"/>
      <c r="AF97" s="29"/>
      <c r="AG97" s="29"/>
      <c r="AH97" s="29"/>
      <c r="AI97" s="29"/>
      <c r="AJ97" s="29"/>
      <c r="AK97" s="29"/>
    </row>
    <row r="98" spans="1:37">
      <c r="A98" s="15"/>
      <c r="B98" s="29"/>
      <c r="C98" s="29"/>
      <c r="D98" s="29"/>
      <c r="E98" s="29"/>
      <c r="F98" s="29"/>
      <c r="G98" s="29"/>
      <c r="H98" s="21"/>
      <c r="I98" s="29"/>
      <c r="J98" s="29"/>
      <c r="K98" s="29"/>
      <c r="L98" s="29"/>
      <c r="M98" s="29"/>
      <c r="N98" s="29"/>
      <c r="O98" s="29"/>
      <c r="P98" s="29"/>
      <c r="Q98" s="29"/>
      <c r="R98" s="29"/>
      <c r="S98" s="29"/>
      <c r="T98" s="29"/>
      <c r="U98" s="29"/>
      <c r="V98" s="29"/>
      <c r="W98" s="29"/>
      <c r="X98" s="29"/>
      <c r="Y98" s="29"/>
      <c r="Z98" s="21"/>
      <c r="AA98" s="29"/>
      <c r="AB98" s="29"/>
      <c r="AC98" s="29"/>
      <c r="AD98" s="29"/>
      <c r="AE98" s="29"/>
      <c r="AF98" s="29"/>
      <c r="AG98" s="29"/>
      <c r="AH98" s="29"/>
      <c r="AI98" s="29"/>
      <c r="AJ98" s="29"/>
      <c r="AK98" s="29"/>
    </row>
    <row r="99" spans="1:37">
      <c r="A99" s="15"/>
      <c r="B99" s="29"/>
      <c r="C99" s="29"/>
      <c r="D99" s="29"/>
      <c r="E99" s="29"/>
      <c r="F99" s="29"/>
      <c r="G99" s="29"/>
      <c r="H99" s="21"/>
      <c r="I99" s="29"/>
      <c r="J99" s="29"/>
      <c r="K99" s="29"/>
      <c r="L99" s="29"/>
      <c r="M99" s="29"/>
      <c r="N99" s="29"/>
      <c r="O99" s="29"/>
      <c r="P99" s="29"/>
      <c r="Q99" s="29"/>
      <c r="R99" s="29"/>
      <c r="S99" s="29"/>
      <c r="T99" s="29"/>
      <c r="U99" s="29"/>
      <c r="V99" s="29"/>
      <c r="W99" s="29"/>
      <c r="X99" s="29"/>
      <c r="Y99" s="29"/>
      <c r="Z99" s="21"/>
      <c r="AA99" s="29"/>
      <c r="AB99" s="29"/>
      <c r="AC99" s="29"/>
      <c r="AD99" s="29"/>
      <c r="AE99" s="29"/>
      <c r="AF99" s="29"/>
      <c r="AG99" s="29"/>
      <c r="AH99" s="29"/>
      <c r="AI99" s="29"/>
      <c r="AJ99" s="29"/>
      <c r="AK99" s="29"/>
    </row>
    <row r="100" spans="1:37">
      <c r="A100" s="15"/>
      <c r="B100" s="29"/>
      <c r="C100" s="29"/>
      <c r="D100" s="29"/>
      <c r="E100" s="29"/>
      <c r="F100" s="29"/>
      <c r="G100" s="29"/>
      <c r="H100" s="21"/>
      <c r="I100" s="29"/>
      <c r="J100" s="29"/>
      <c r="K100" s="29"/>
      <c r="L100" s="29"/>
      <c r="M100" s="29"/>
      <c r="N100" s="29"/>
      <c r="O100" s="29"/>
      <c r="P100" s="29"/>
      <c r="Q100" s="29"/>
      <c r="R100" s="29"/>
      <c r="S100" s="29"/>
      <c r="T100" s="29"/>
      <c r="U100" s="29"/>
      <c r="V100" s="29"/>
      <c r="W100" s="29"/>
      <c r="X100" s="29"/>
      <c r="Y100" s="29"/>
      <c r="Z100" s="21"/>
      <c r="AA100" s="29"/>
      <c r="AB100" s="29"/>
      <c r="AC100" s="29"/>
      <c r="AD100" s="29"/>
      <c r="AE100" s="29"/>
      <c r="AF100" s="29"/>
      <c r="AG100" s="29"/>
      <c r="AH100" s="29"/>
      <c r="AI100" s="29"/>
      <c r="AJ100" s="29"/>
      <c r="AK100" s="29"/>
    </row>
    <row r="101" spans="1:37">
      <c r="A101" s="15"/>
      <c r="B101" s="29"/>
      <c r="C101" s="29"/>
      <c r="D101" s="29"/>
      <c r="E101" s="29"/>
      <c r="F101" s="29"/>
      <c r="G101" s="29"/>
      <c r="H101" s="21"/>
      <c r="I101" s="29"/>
      <c r="J101" s="29"/>
      <c r="K101" s="29"/>
      <c r="L101" s="29"/>
      <c r="M101" s="29"/>
      <c r="N101" s="29"/>
      <c r="O101" s="29"/>
      <c r="P101" s="29"/>
      <c r="Q101" s="29"/>
      <c r="R101" s="29"/>
      <c r="S101" s="29"/>
      <c r="T101" s="29"/>
      <c r="U101" s="29"/>
      <c r="V101" s="29"/>
      <c r="W101" s="29"/>
      <c r="X101" s="29"/>
      <c r="Y101" s="29"/>
      <c r="Z101" s="21"/>
      <c r="AA101" s="29"/>
      <c r="AB101" s="29"/>
      <c r="AC101" s="29"/>
      <c r="AD101" s="29"/>
      <c r="AE101" s="29"/>
      <c r="AF101" s="29"/>
      <c r="AG101" s="29"/>
      <c r="AH101" s="29"/>
      <c r="AI101" s="29"/>
      <c r="AJ101" s="29"/>
      <c r="AK101" s="29"/>
    </row>
  </sheetData>
  <phoneticPr fontId="3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EDFF3-CC40-4BDC-B849-C288CD9A9596}">
  <sheetPr codeName="Sheet6">
    <tabColor theme="1"/>
  </sheetPr>
  <dimension ref="A1:AQ103"/>
  <sheetViews>
    <sheetView zoomScale="85" zoomScaleNormal="85" workbookViewId="0">
      <pane ySplit="3" topLeftCell="A4" activePane="bottomLeft" state="frozen"/>
      <selection activeCell="P21" sqref="P21:BA22"/>
      <selection pane="bottomLeft"/>
    </sheetView>
  </sheetViews>
  <sheetFormatPr defaultColWidth="8.75" defaultRowHeight="18.75"/>
  <cols>
    <col min="1" max="1" width="15.625" style="13" bestFit="1" customWidth="1"/>
    <col min="2" max="2" width="9.25" style="13" bestFit="1" customWidth="1"/>
    <col min="3" max="6" width="20" style="13" bestFit="1" customWidth="1"/>
    <col min="7" max="7" width="5.25" style="13" bestFit="1" customWidth="1"/>
    <col min="8" max="8" width="11" style="13" bestFit="1" customWidth="1"/>
    <col min="9" max="9" width="7.25" style="13" bestFit="1" customWidth="1"/>
    <col min="10" max="10" width="9.25" style="13" bestFit="1" customWidth="1"/>
    <col min="11" max="11" width="11.375" style="13" bestFit="1" customWidth="1"/>
    <col min="12" max="14" width="9.25" style="13" bestFit="1" customWidth="1"/>
    <col min="15" max="15" width="13.5" style="13" bestFit="1" customWidth="1"/>
    <col min="16" max="16" width="5.25" style="13" bestFit="1" customWidth="1"/>
    <col min="17" max="17" width="17.875" style="13" bestFit="1" customWidth="1"/>
    <col min="18" max="18" width="5.25" style="13" bestFit="1" customWidth="1"/>
    <col min="19" max="19" width="15.5" style="13" bestFit="1" customWidth="1"/>
    <col min="20" max="20" width="13.5" style="13" bestFit="1" customWidth="1"/>
    <col min="21" max="21" width="9.25" style="13" bestFit="1" customWidth="1"/>
    <col min="22" max="22" width="12" style="13" bestFit="1" customWidth="1"/>
    <col min="23" max="23" width="9.25" style="13" bestFit="1" customWidth="1"/>
    <col min="24" max="27" width="20" style="13" bestFit="1" customWidth="1"/>
    <col min="28" max="28" width="5.25" style="13" bestFit="1" customWidth="1"/>
    <col min="29" max="29" width="11" style="13" bestFit="1" customWidth="1"/>
    <col min="30" max="30" width="7.25" style="13" bestFit="1" customWidth="1"/>
    <col min="31" max="31" width="9.25" style="13" bestFit="1" customWidth="1"/>
    <col min="32" max="32" width="11.375" style="13" bestFit="1" customWidth="1"/>
    <col min="33" max="35" width="9.25" style="13" bestFit="1" customWidth="1"/>
    <col min="36" max="36" width="13.5" style="13" bestFit="1" customWidth="1"/>
    <col min="37" max="37" width="5.25" style="13" bestFit="1" customWidth="1"/>
    <col min="38" max="38" width="17.875" style="13" bestFit="1" customWidth="1"/>
    <col min="39" max="39" width="5.25" style="13" bestFit="1" customWidth="1"/>
    <col min="40" max="40" width="15.5" style="13" bestFit="1" customWidth="1"/>
    <col min="41" max="41" width="13.5" style="13" bestFit="1" customWidth="1"/>
    <col min="42" max="42" width="9.25" style="13" bestFit="1" customWidth="1"/>
    <col min="43" max="43" width="12" style="13" bestFit="1" customWidth="1"/>
    <col min="44" max="16384" width="8.75" style="13"/>
  </cols>
  <sheetData>
    <row r="1" spans="1:43">
      <c r="A1" s="49"/>
      <c r="B1" s="49" t="s">
        <v>349</v>
      </c>
      <c r="C1" s="52"/>
      <c r="D1" s="52"/>
      <c r="E1" s="52"/>
      <c r="F1" s="52"/>
      <c r="G1" s="52"/>
      <c r="H1" s="52"/>
      <c r="I1" s="52"/>
      <c r="J1" s="52"/>
      <c r="K1" s="52"/>
      <c r="L1" s="52"/>
      <c r="M1" s="52"/>
      <c r="N1" s="52"/>
      <c r="O1" s="52"/>
      <c r="P1" s="52"/>
      <c r="Q1" s="52"/>
      <c r="R1" s="52"/>
      <c r="S1" s="52"/>
      <c r="T1" s="52"/>
      <c r="U1" s="52"/>
      <c r="V1" s="52"/>
      <c r="W1" s="50" t="s">
        <v>420</v>
      </c>
      <c r="X1" s="52"/>
      <c r="Y1" s="52"/>
      <c r="Z1" s="52"/>
      <c r="AA1" s="52"/>
      <c r="AB1" s="52"/>
      <c r="AC1" s="52"/>
      <c r="AD1" s="52"/>
      <c r="AE1" s="52"/>
      <c r="AF1" s="52"/>
      <c r="AG1" s="52"/>
      <c r="AH1" s="52"/>
      <c r="AI1" s="52"/>
      <c r="AJ1" s="52"/>
      <c r="AK1" s="52"/>
      <c r="AL1" s="52"/>
      <c r="AM1" s="52"/>
      <c r="AN1" s="52"/>
      <c r="AO1" s="52"/>
      <c r="AP1" s="52"/>
      <c r="AQ1" s="51"/>
    </row>
    <row r="2" spans="1:43">
      <c r="A2" s="8"/>
      <c r="B2" s="30" t="s">
        <v>320</v>
      </c>
      <c r="C2" s="31"/>
      <c r="D2" s="31"/>
      <c r="E2" s="31"/>
      <c r="F2" s="18"/>
      <c r="G2" s="32" t="s">
        <v>321</v>
      </c>
      <c r="H2" s="32" t="s">
        <v>322</v>
      </c>
      <c r="I2" s="25" t="s">
        <v>323</v>
      </c>
      <c r="J2" s="18"/>
      <c r="K2" s="30" t="s">
        <v>324</v>
      </c>
      <c r="L2" s="31"/>
      <c r="M2" s="31"/>
      <c r="N2" s="31"/>
      <c r="O2" s="31"/>
      <c r="P2" s="31"/>
      <c r="Q2" s="31"/>
      <c r="R2" s="18"/>
      <c r="S2" s="32" t="s">
        <v>325</v>
      </c>
      <c r="T2" s="30" t="s">
        <v>336</v>
      </c>
      <c r="U2" s="31"/>
      <c r="V2" s="32" t="s">
        <v>337</v>
      </c>
      <c r="W2" s="30" t="s">
        <v>320</v>
      </c>
      <c r="X2" s="31"/>
      <c r="Y2" s="31"/>
      <c r="Z2" s="31"/>
      <c r="AA2" s="18"/>
      <c r="AB2" s="32" t="s">
        <v>321</v>
      </c>
      <c r="AC2" s="32" t="s">
        <v>322</v>
      </c>
      <c r="AD2" s="25" t="s">
        <v>323</v>
      </c>
      <c r="AE2" s="18"/>
      <c r="AF2" s="30" t="s">
        <v>324</v>
      </c>
      <c r="AG2" s="31"/>
      <c r="AH2" s="31"/>
      <c r="AI2" s="31"/>
      <c r="AJ2" s="31"/>
      <c r="AK2" s="31"/>
      <c r="AL2" s="31"/>
      <c r="AM2" s="18"/>
      <c r="AN2" s="32" t="s">
        <v>325</v>
      </c>
      <c r="AO2" s="30" t="s">
        <v>336</v>
      </c>
      <c r="AP2" s="31"/>
      <c r="AQ2" s="32" t="s">
        <v>337</v>
      </c>
    </row>
    <row r="3" spans="1:43">
      <c r="A3" s="14"/>
      <c r="B3" s="27" t="s">
        <v>326</v>
      </c>
      <c r="C3" s="33" t="s">
        <v>424</v>
      </c>
      <c r="D3" s="33" t="s">
        <v>423</v>
      </c>
      <c r="E3" s="33" t="s">
        <v>421</v>
      </c>
      <c r="F3" s="33" t="s">
        <v>422</v>
      </c>
      <c r="G3" s="26"/>
      <c r="H3" s="26"/>
      <c r="I3" s="26"/>
      <c r="J3" s="27" t="s">
        <v>327</v>
      </c>
      <c r="K3" s="27" t="s">
        <v>328</v>
      </c>
      <c r="L3" s="27" t="s">
        <v>329</v>
      </c>
      <c r="M3" s="27" t="s">
        <v>330</v>
      </c>
      <c r="N3" s="27" t="s">
        <v>331</v>
      </c>
      <c r="O3" s="33" t="s">
        <v>338</v>
      </c>
      <c r="P3" s="33" t="s">
        <v>339</v>
      </c>
      <c r="Q3" s="33" t="s">
        <v>340</v>
      </c>
      <c r="R3" s="27" t="s">
        <v>335</v>
      </c>
      <c r="S3" s="26"/>
      <c r="T3" s="27" t="s">
        <v>341</v>
      </c>
      <c r="U3" s="30" t="s">
        <v>342</v>
      </c>
      <c r="V3" s="26"/>
      <c r="W3" s="27" t="s">
        <v>326</v>
      </c>
      <c r="X3" s="33" t="s">
        <v>424</v>
      </c>
      <c r="Y3" s="33" t="s">
        <v>423</v>
      </c>
      <c r="Z3" s="33" t="s">
        <v>421</v>
      </c>
      <c r="AA3" s="33" t="s">
        <v>422</v>
      </c>
      <c r="AB3" s="26"/>
      <c r="AC3" s="26"/>
      <c r="AD3" s="26"/>
      <c r="AE3" s="27" t="s">
        <v>327</v>
      </c>
      <c r="AF3" s="27" t="s">
        <v>328</v>
      </c>
      <c r="AG3" s="27" t="s">
        <v>329</v>
      </c>
      <c r="AH3" s="27" t="s">
        <v>330</v>
      </c>
      <c r="AI3" s="27" t="s">
        <v>331</v>
      </c>
      <c r="AJ3" s="33" t="s">
        <v>338</v>
      </c>
      <c r="AK3" s="33" t="s">
        <v>339</v>
      </c>
      <c r="AL3" s="33" t="s">
        <v>340</v>
      </c>
      <c r="AM3" s="27" t="s">
        <v>335</v>
      </c>
      <c r="AN3" s="26"/>
      <c r="AO3" s="27" t="s">
        <v>341</v>
      </c>
      <c r="AP3" s="30" t="s">
        <v>342</v>
      </c>
      <c r="AQ3" s="26"/>
    </row>
    <row r="4" spans="1:43">
      <c r="A4" s="15" t="s">
        <v>217</v>
      </c>
      <c r="B4" s="16"/>
      <c r="C4" s="16"/>
      <c r="D4" s="16"/>
      <c r="E4" s="16"/>
      <c r="F4" s="16"/>
      <c r="G4" s="16"/>
      <c r="H4" s="17"/>
      <c r="I4" s="16"/>
      <c r="J4" s="16"/>
      <c r="K4" s="16"/>
      <c r="L4" s="16"/>
      <c r="M4" s="16"/>
      <c r="N4" s="16"/>
      <c r="O4" s="16"/>
      <c r="P4" s="16"/>
      <c r="Q4" s="16"/>
      <c r="R4" s="16"/>
      <c r="S4" s="16"/>
      <c r="T4" s="16"/>
      <c r="U4" s="16"/>
      <c r="V4" s="17"/>
      <c r="W4" s="16"/>
      <c r="X4" s="16"/>
      <c r="Y4" s="16"/>
      <c r="Z4" s="16"/>
      <c r="AA4" s="16"/>
      <c r="AB4" s="16"/>
      <c r="AC4" s="17"/>
      <c r="AD4" s="16"/>
      <c r="AE4" s="16"/>
      <c r="AF4" s="16"/>
      <c r="AG4" s="16"/>
      <c r="AH4" s="16"/>
      <c r="AI4" s="16"/>
      <c r="AJ4" s="16"/>
      <c r="AK4" s="16"/>
      <c r="AL4" s="16"/>
      <c r="AM4" s="16"/>
      <c r="AN4" s="16"/>
      <c r="AO4" s="16"/>
      <c r="AP4" s="16"/>
      <c r="AQ4" s="17"/>
    </row>
    <row r="5" spans="1:43">
      <c r="A5" s="15" t="s">
        <v>218</v>
      </c>
      <c r="B5" s="16"/>
      <c r="C5" s="16"/>
      <c r="D5" s="16"/>
      <c r="E5" s="16"/>
      <c r="F5" s="16"/>
      <c r="G5" s="16"/>
      <c r="H5" s="17"/>
      <c r="I5" s="16"/>
      <c r="J5" s="16"/>
      <c r="K5" s="16"/>
      <c r="L5" s="16"/>
      <c r="M5" s="16"/>
      <c r="N5" s="16"/>
      <c r="O5" s="16"/>
      <c r="P5" s="16"/>
      <c r="Q5" s="16"/>
      <c r="R5" s="16"/>
      <c r="S5" s="16"/>
      <c r="T5" s="16"/>
      <c r="U5" s="16"/>
      <c r="V5" s="17"/>
      <c r="W5" s="16"/>
      <c r="X5" s="16"/>
      <c r="Y5" s="16"/>
      <c r="Z5" s="16"/>
      <c r="AA5" s="16"/>
      <c r="AB5" s="16"/>
      <c r="AC5" s="17"/>
      <c r="AD5" s="16"/>
      <c r="AE5" s="16"/>
      <c r="AF5" s="16"/>
      <c r="AG5" s="16"/>
      <c r="AH5" s="16"/>
      <c r="AI5" s="16"/>
      <c r="AJ5" s="16"/>
      <c r="AK5" s="16"/>
      <c r="AL5" s="16"/>
      <c r="AM5" s="16"/>
      <c r="AN5" s="16"/>
      <c r="AO5" s="16"/>
      <c r="AP5" s="16"/>
      <c r="AQ5" s="17"/>
    </row>
    <row r="6" spans="1:43">
      <c r="A6" s="15" t="s">
        <v>219</v>
      </c>
      <c r="B6" s="16"/>
      <c r="C6" s="16"/>
      <c r="D6" s="16"/>
      <c r="E6" s="16"/>
      <c r="F6" s="16"/>
      <c r="G6" s="16"/>
      <c r="H6" s="17"/>
      <c r="I6" s="16"/>
      <c r="J6" s="16"/>
      <c r="K6" s="16"/>
      <c r="L6" s="16"/>
      <c r="M6" s="16"/>
      <c r="N6" s="16"/>
      <c r="O6" s="16"/>
      <c r="P6" s="16"/>
      <c r="Q6" s="16"/>
      <c r="R6" s="16"/>
      <c r="S6" s="16"/>
      <c r="T6" s="16"/>
      <c r="U6" s="16"/>
      <c r="V6" s="17"/>
      <c r="W6" s="16"/>
      <c r="X6" s="16"/>
      <c r="Y6" s="16"/>
      <c r="Z6" s="16"/>
      <c r="AA6" s="16"/>
      <c r="AB6" s="16"/>
      <c r="AC6" s="17"/>
      <c r="AD6" s="16"/>
      <c r="AE6" s="16"/>
      <c r="AF6" s="16"/>
      <c r="AG6" s="16"/>
      <c r="AH6" s="16"/>
      <c r="AI6" s="16"/>
      <c r="AJ6" s="16"/>
      <c r="AK6" s="16"/>
      <c r="AL6" s="16"/>
      <c r="AM6" s="16"/>
      <c r="AN6" s="16"/>
      <c r="AO6" s="16"/>
      <c r="AP6" s="16"/>
      <c r="AQ6" s="17"/>
    </row>
    <row r="7" spans="1:43">
      <c r="A7" s="15" t="s">
        <v>220</v>
      </c>
      <c r="B7" s="16"/>
      <c r="C7" s="16"/>
      <c r="D7" s="16"/>
      <c r="E7" s="16"/>
      <c r="F7" s="16"/>
      <c r="G7" s="16"/>
      <c r="H7" s="17"/>
      <c r="I7" s="16"/>
      <c r="J7" s="16"/>
      <c r="K7" s="16"/>
      <c r="L7" s="16"/>
      <c r="M7" s="16"/>
      <c r="N7" s="16"/>
      <c r="O7" s="16"/>
      <c r="P7" s="16"/>
      <c r="Q7" s="16"/>
      <c r="R7" s="16"/>
      <c r="S7" s="16"/>
      <c r="T7" s="16"/>
      <c r="U7" s="16"/>
      <c r="V7" s="17"/>
      <c r="W7" s="16"/>
      <c r="X7" s="16"/>
      <c r="Y7" s="16"/>
      <c r="Z7" s="16"/>
      <c r="AA7" s="16"/>
      <c r="AB7" s="16"/>
      <c r="AC7" s="17"/>
      <c r="AD7" s="16"/>
      <c r="AE7" s="16"/>
      <c r="AF7" s="16"/>
      <c r="AG7" s="16"/>
      <c r="AH7" s="16"/>
      <c r="AI7" s="16"/>
      <c r="AJ7" s="16"/>
      <c r="AK7" s="16"/>
      <c r="AL7" s="16"/>
      <c r="AM7" s="16"/>
      <c r="AN7" s="16"/>
      <c r="AO7" s="16"/>
      <c r="AP7" s="16"/>
      <c r="AQ7" s="17"/>
    </row>
    <row r="8" spans="1:43">
      <c r="A8" s="15" t="s">
        <v>221</v>
      </c>
      <c r="B8" s="16"/>
      <c r="C8" s="16"/>
      <c r="D8" s="16"/>
      <c r="E8" s="16"/>
      <c r="F8" s="16"/>
      <c r="G8" s="16"/>
      <c r="H8" s="17"/>
      <c r="I8" s="16"/>
      <c r="J8" s="16"/>
      <c r="K8" s="16"/>
      <c r="L8" s="16"/>
      <c r="M8" s="16"/>
      <c r="N8" s="16"/>
      <c r="O8" s="16"/>
      <c r="P8" s="16"/>
      <c r="Q8" s="16"/>
      <c r="R8" s="16"/>
      <c r="S8" s="16"/>
      <c r="T8" s="16"/>
      <c r="U8" s="16"/>
      <c r="V8" s="17"/>
      <c r="W8" s="16"/>
      <c r="X8" s="16"/>
      <c r="Y8" s="16"/>
      <c r="Z8" s="16"/>
      <c r="AA8" s="16"/>
      <c r="AB8" s="16"/>
      <c r="AC8" s="17"/>
      <c r="AD8" s="16"/>
      <c r="AE8" s="16"/>
      <c r="AF8" s="16"/>
      <c r="AG8" s="16"/>
      <c r="AH8" s="16"/>
      <c r="AI8" s="16"/>
      <c r="AJ8" s="16"/>
      <c r="AK8" s="16"/>
      <c r="AL8" s="16"/>
      <c r="AM8" s="16"/>
      <c r="AN8" s="16"/>
      <c r="AO8" s="16"/>
      <c r="AP8" s="16"/>
      <c r="AQ8" s="17"/>
    </row>
    <row r="9" spans="1:43">
      <c r="A9" s="15" t="s">
        <v>222</v>
      </c>
      <c r="B9" s="16"/>
      <c r="C9" s="16"/>
      <c r="D9" s="16"/>
      <c r="E9" s="16"/>
      <c r="F9" s="16"/>
      <c r="G9" s="16"/>
      <c r="H9" s="17"/>
      <c r="I9" s="16"/>
      <c r="J9" s="16"/>
      <c r="K9" s="16"/>
      <c r="L9" s="16"/>
      <c r="M9" s="16"/>
      <c r="N9" s="16"/>
      <c r="O9" s="16"/>
      <c r="P9" s="16"/>
      <c r="Q9" s="16"/>
      <c r="R9" s="16"/>
      <c r="S9" s="16"/>
      <c r="T9" s="16"/>
      <c r="U9" s="16"/>
      <c r="V9" s="17"/>
      <c r="W9" s="16"/>
      <c r="X9" s="16"/>
      <c r="Y9" s="16"/>
      <c r="Z9" s="16"/>
      <c r="AA9" s="16"/>
      <c r="AB9" s="16"/>
      <c r="AC9" s="17"/>
      <c r="AD9" s="16"/>
      <c r="AE9" s="16"/>
      <c r="AF9" s="16"/>
      <c r="AG9" s="16"/>
      <c r="AH9" s="16"/>
      <c r="AI9" s="16"/>
      <c r="AJ9" s="16"/>
      <c r="AK9" s="16"/>
      <c r="AL9" s="16"/>
      <c r="AM9" s="16"/>
      <c r="AN9" s="16"/>
      <c r="AO9" s="16"/>
      <c r="AP9" s="16"/>
      <c r="AQ9" s="17"/>
    </row>
    <row r="10" spans="1:43">
      <c r="A10" s="15" t="s">
        <v>223</v>
      </c>
      <c r="B10" s="16"/>
      <c r="C10" s="16"/>
      <c r="D10" s="16"/>
      <c r="E10" s="16"/>
      <c r="F10" s="16"/>
      <c r="G10" s="16"/>
      <c r="H10" s="16"/>
      <c r="I10" s="16"/>
      <c r="J10" s="16"/>
      <c r="K10" s="16"/>
      <c r="L10" s="16"/>
      <c r="M10" s="16"/>
      <c r="N10" s="16"/>
      <c r="O10" s="16"/>
      <c r="P10" s="16"/>
      <c r="Q10" s="16"/>
      <c r="R10" s="16"/>
      <c r="S10" s="16"/>
      <c r="T10" s="16"/>
      <c r="U10" s="16"/>
      <c r="V10" s="17"/>
      <c r="W10" s="16"/>
      <c r="X10" s="16"/>
      <c r="Y10" s="16"/>
      <c r="Z10" s="16"/>
      <c r="AA10" s="16"/>
      <c r="AB10" s="16"/>
      <c r="AC10" s="16"/>
      <c r="AD10" s="16"/>
      <c r="AE10" s="16"/>
      <c r="AF10" s="16"/>
      <c r="AG10" s="16"/>
      <c r="AH10" s="16"/>
      <c r="AI10" s="16"/>
      <c r="AJ10" s="16"/>
      <c r="AK10" s="16"/>
      <c r="AL10" s="16"/>
      <c r="AM10" s="16"/>
      <c r="AN10" s="16"/>
      <c r="AO10" s="16"/>
      <c r="AP10" s="16"/>
      <c r="AQ10" s="17"/>
    </row>
    <row r="11" spans="1:43">
      <c r="A11" s="15" t="s">
        <v>224</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row>
    <row r="12" spans="1:43">
      <c r="A12" s="15" t="s">
        <v>225</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row>
    <row r="13" spans="1:43">
      <c r="A13" s="15" t="s">
        <v>226</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row>
    <row r="14" spans="1:43">
      <c r="A14" s="15" t="s">
        <v>227</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row>
    <row r="15" spans="1:43">
      <c r="A15" s="15" t="s">
        <v>228</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row>
    <row r="16" spans="1:43">
      <c r="A16" s="15" t="s">
        <v>229</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row>
    <row r="17" spans="1:43">
      <c r="A17" s="15" t="s">
        <v>230</v>
      </c>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row>
    <row r="18" spans="1:43">
      <c r="A18" s="15" t="s">
        <v>231</v>
      </c>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row>
    <row r="19" spans="1:43">
      <c r="A19" s="15" t="s">
        <v>232</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row>
    <row r="20" spans="1:43">
      <c r="A20" s="15" t="s">
        <v>233</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row>
    <row r="21" spans="1:43">
      <c r="A21" s="15" t="s">
        <v>234</v>
      </c>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row>
    <row r="22" spans="1:43">
      <c r="A22" s="15" t="s">
        <v>235</v>
      </c>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row>
    <row r="23" spans="1:43">
      <c r="A23" s="15" t="s">
        <v>236</v>
      </c>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row>
    <row r="24" spans="1:43">
      <c r="A24" s="15" t="s">
        <v>237</v>
      </c>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row>
    <row r="25" spans="1:43">
      <c r="A25" s="15" t="s">
        <v>238</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row>
    <row r="26" spans="1:43">
      <c r="A26" s="15" t="s">
        <v>239</v>
      </c>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row>
    <row r="27" spans="1:43">
      <c r="A27" s="15" t="s">
        <v>240</v>
      </c>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row>
    <row r="28" spans="1:43">
      <c r="A28" s="15" t="s">
        <v>241</v>
      </c>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row>
    <row r="29" spans="1:43">
      <c r="A29" s="15" t="s">
        <v>242</v>
      </c>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row>
    <row r="30" spans="1:43">
      <c r="A30" s="15" t="s">
        <v>243</v>
      </c>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row>
    <row r="31" spans="1:43">
      <c r="A31" s="15" t="s">
        <v>244</v>
      </c>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row>
    <row r="32" spans="1:43">
      <c r="A32" s="15" t="s">
        <v>245</v>
      </c>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row>
    <row r="33" spans="1:43">
      <c r="A33" s="15" t="s">
        <v>246</v>
      </c>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row>
    <row r="34" spans="1:43">
      <c r="A34" s="15" t="s">
        <v>247</v>
      </c>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row>
    <row r="35" spans="1:43">
      <c r="A35" s="15" t="s">
        <v>248</v>
      </c>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row>
    <row r="36" spans="1:43">
      <c r="A36" s="15" t="s">
        <v>249</v>
      </c>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row>
    <row r="37" spans="1:43">
      <c r="A37" s="15" t="s">
        <v>250</v>
      </c>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row>
    <row r="38" spans="1:43">
      <c r="A38" s="15" t="s">
        <v>251</v>
      </c>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row>
    <row r="39" spans="1:43">
      <c r="A39" s="15" t="s">
        <v>252</v>
      </c>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row>
    <row r="40" spans="1:43">
      <c r="A40" s="15" t="s">
        <v>253</v>
      </c>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row>
    <row r="41" spans="1:43">
      <c r="A41" s="15" t="s">
        <v>254</v>
      </c>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row>
    <row r="42" spans="1:43">
      <c r="A42" s="15" t="s">
        <v>255</v>
      </c>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row>
    <row r="43" spans="1:43">
      <c r="A43" s="15" t="s">
        <v>256</v>
      </c>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row>
    <row r="44" spans="1:43">
      <c r="A44" s="15" t="s">
        <v>257</v>
      </c>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row>
    <row r="45" spans="1:43">
      <c r="A45" s="15" t="s">
        <v>258</v>
      </c>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row>
    <row r="46" spans="1:43">
      <c r="A46" s="15" t="s">
        <v>259</v>
      </c>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row>
    <row r="47" spans="1:43">
      <c r="A47" s="15" t="s">
        <v>260</v>
      </c>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row>
    <row r="48" spans="1:43">
      <c r="A48" s="15" t="s">
        <v>261</v>
      </c>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row>
    <row r="49" spans="1:43">
      <c r="A49" s="15" t="s">
        <v>262</v>
      </c>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row>
    <row r="50" spans="1:43">
      <c r="A50" s="15" t="s">
        <v>263</v>
      </c>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row>
    <row r="51" spans="1:43">
      <c r="A51" s="15" t="s">
        <v>264</v>
      </c>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row>
    <row r="52" spans="1:43">
      <c r="A52" s="15" t="s">
        <v>265</v>
      </c>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row>
    <row r="53" spans="1:43">
      <c r="A53" s="15" t="s">
        <v>266</v>
      </c>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row>
    <row r="54" spans="1:43">
      <c r="A54" s="15" t="s">
        <v>267</v>
      </c>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row>
    <row r="55" spans="1:43">
      <c r="A55" s="15" t="s">
        <v>268</v>
      </c>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row>
    <row r="56" spans="1:43">
      <c r="A56" s="15" t="s">
        <v>269</v>
      </c>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row>
    <row r="57" spans="1:43">
      <c r="A57" s="15" t="s">
        <v>270</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row>
    <row r="58" spans="1:43">
      <c r="A58" s="15" t="s">
        <v>271</v>
      </c>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row>
    <row r="59" spans="1:43">
      <c r="A59" s="15" t="s">
        <v>272</v>
      </c>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row>
    <row r="60" spans="1:43">
      <c r="A60" s="15" t="s">
        <v>273</v>
      </c>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row>
    <row r="61" spans="1:43">
      <c r="A61" s="15" t="s">
        <v>274</v>
      </c>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row>
    <row r="62" spans="1:43">
      <c r="A62" s="15" t="s">
        <v>275</v>
      </c>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row>
    <row r="63" spans="1:43">
      <c r="A63" s="15" t="s">
        <v>276</v>
      </c>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row>
    <row r="64" spans="1:43">
      <c r="A64" s="15" t="s">
        <v>277</v>
      </c>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row>
    <row r="65" spans="1:43">
      <c r="A65" s="15" t="s">
        <v>278</v>
      </c>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row>
    <row r="66" spans="1:43">
      <c r="A66" s="15" t="s">
        <v>279</v>
      </c>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row>
    <row r="67" spans="1:43">
      <c r="A67" s="15" t="s">
        <v>280</v>
      </c>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row>
    <row r="68" spans="1:43">
      <c r="A68" s="15" t="s">
        <v>281</v>
      </c>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row>
    <row r="69" spans="1:43">
      <c r="A69" s="15" t="s">
        <v>282</v>
      </c>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row>
    <row r="70" spans="1:43">
      <c r="A70" s="15" t="s">
        <v>283</v>
      </c>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row>
    <row r="71" spans="1:43">
      <c r="A71" s="15" t="s">
        <v>284</v>
      </c>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row>
    <row r="72" spans="1:43">
      <c r="A72" s="15" t="s">
        <v>285</v>
      </c>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row>
    <row r="73" spans="1:43">
      <c r="A73" s="15" t="s">
        <v>286</v>
      </c>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row>
    <row r="74" spans="1:43">
      <c r="A74" s="15" t="s">
        <v>287</v>
      </c>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row>
    <row r="75" spans="1:43">
      <c r="A75" s="15" t="s">
        <v>288</v>
      </c>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43">
      <c r="A76" s="15" t="s">
        <v>289</v>
      </c>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43">
      <c r="A77" s="15" t="s">
        <v>290</v>
      </c>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43">
      <c r="A78" s="15" t="s">
        <v>291</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43">
      <c r="A79" s="15" t="s">
        <v>292</v>
      </c>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43">
      <c r="A80" s="15" t="s">
        <v>293</v>
      </c>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row>
    <row r="81" spans="1:43">
      <c r="A81" s="15" t="s">
        <v>294</v>
      </c>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row>
    <row r="82" spans="1:43">
      <c r="A82" s="15" t="s">
        <v>295</v>
      </c>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row>
    <row r="83" spans="1:43">
      <c r="A83" s="15" t="s">
        <v>296</v>
      </c>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row>
    <row r="84" spans="1:43">
      <c r="A84" s="15" t="s">
        <v>297</v>
      </c>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row>
    <row r="85" spans="1:43">
      <c r="A85" s="15" t="s">
        <v>298</v>
      </c>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row>
    <row r="86" spans="1:43">
      <c r="A86" s="15" t="s">
        <v>299</v>
      </c>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row>
    <row r="87" spans="1:43">
      <c r="A87" s="15" t="s">
        <v>300</v>
      </c>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row>
    <row r="88" spans="1:43">
      <c r="A88" s="15" t="s">
        <v>301</v>
      </c>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row>
    <row r="89" spans="1:43">
      <c r="A89" s="15" t="s">
        <v>302</v>
      </c>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row>
    <row r="90" spans="1:43">
      <c r="A90" s="15" t="s">
        <v>303</v>
      </c>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row>
    <row r="91" spans="1:43">
      <c r="A91" s="15" t="s">
        <v>304</v>
      </c>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row>
    <row r="92" spans="1:43">
      <c r="A92" s="15" t="s">
        <v>305</v>
      </c>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row>
    <row r="93" spans="1:43">
      <c r="A93" s="15" t="s">
        <v>306</v>
      </c>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row>
    <row r="94" spans="1:43">
      <c r="A94" s="15" t="s">
        <v>307</v>
      </c>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row>
    <row r="95" spans="1:43">
      <c r="A95" s="15" t="s">
        <v>308</v>
      </c>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row>
    <row r="96" spans="1:43">
      <c r="A96" s="15" t="s">
        <v>309</v>
      </c>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row>
    <row r="97" spans="1:43">
      <c r="A97" s="15" t="s">
        <v>310</v>
      </c>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row>
    <row r="98" spans="1:43">
      <c r="A98" s="15" t="s">
        <v>311</v>
      </c>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row>
    <row r="99" spans="1:43">
      <c r="A99" s="15" t="s">
        <v>312</v>
      </c>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row>
    <row r="100" spans="1:43">
      <c r="A100" s="15" t="s">
        <v>313</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row>
    <row r="101" spans="1:43">
      <c r="A101" s="15" t="s">
        <v>314</v>
      </c>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row>
    <row r="102" spans="1:43">
      <c r="A102" s="15" t="s">
        <v>315</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row>
    <row r="103" spans="1:43">
      <c r="A103" s="15" t="s">
        <v>316</v>
      </c>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row>
  </sheetData>
  <phoneticPr fontId="3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40A851728B5BE498B0F576A2E4ED5AD" ma:contentTypeVersion="6" ma:contentTypeDescription="新しいドキュメントを作成します。" ma:contentTypeScope="" ma:versionID="488e5d13afc29c3fcae2ae519e5e782f">
  <xsd:schema xmlns:xsd="http://www.w3.org/2001/XMLSchema" xmlns:xs="http://www.w3.org/2001/XMLSchema" xmlns:p="http://schemas.microsoft.com/office/2006/metadata/properties" xmlns:ns2="cf773b39-6df5-4b98-af6c-046cccf9cff0" targetNamespace="http://schemas.microsoft.com/office/2006/metadata/properties" ma:root="true" ma:fieldsID="8b542dd4dce0fa49819499ae5ffa202d" ns2:_="">
    <xsd:import namespace="cf773b39-6df5-4b98-af6c-046cccf9cff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773b39-6df5-4b98-af6c-046cccf9cf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17059B-275D-432F-BE08-336F610DD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773b39-6df5-4b98-af6c-046cccf9cf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978747-64C5-4795-8FDD-64B4F111E7B7}">
  <ds:schemaRefs>
    <ds:schemaRef ds:uri="http://schemas.microsoft.com/sharepoint/v3/contenttype/forms"/>
  </ds:schemaRefs>
</ds:datastoreItem>
</file>

<file path=customXml/itemProps3.xml><?xml version="1.0" encoding="utf-8"?>
<ds:datastoreItem xmlns:ds="http://schemas.openxmlformats.org/officeDocument/2006/customXml" ds:itemID="{EBF7DF2B-DA5F-4EC7-B06E-03FFE09F46AB}">
  <ds:schemaRefs>
    <ds:schemaRef ds:uri="http://purl.org/dc/elements/1.1/"/>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http://purl.org/dc/dcmitype/"/>
    <ds:schemaRef ds:uri="http://schemas.microsoft.com/office/infopath/2007/PartnerControls"/>
    <ds:schemaRef ds:uri="cf773b39-6df5-4b98-af6c-046cccf9cff0"/>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62</vt:i4>
      </vt:variant>
    </vt:vector>
  </HeadingPairs>
  <TitlesOfParts>
    <vt:vector size="71" baseType="lpstr">
      <vt:lpstr>目次</vt:lpstr>
      <vt:lpstr>01.変更届</vt:lpstr>
      <vt:lpstr>02.誓約書</vt:lpstr>
      <vt:lpstr>03.確約書</vt:lpstr>
      <vt:lpstr>04.連帯保証人届出書</vt:lpstr>
      <vt:lpstr>05.会員台帳（写真貼付）</vt:lpstr>
      <vt:lpstr>base</vt:lpstr>
      <vt:lpstr>daisei</vt:lpstr>
      <vt:lpstr>sentori</vt:lpstr>
      <vt:lpstr>change</vt:lpstr>
      <vt:lpstr>daihyo_after_type</vt:lpstr>
      <vt:lpstr>daihyo_before_type</vt:lpstr>
      <vt:lpstr>daihyo_nm</vt:lpstr>
      <vt:lpstr>daihyo2_after_type</vt:lpstr>
      <vt:lpstr>daihyo2_before_type</vt:lpstr>
      <vt:lpstr>daisei</vt:lpstr>
      <vt:lpstr>input_date</vt:lpstr>
      <vt:lpstr>license_count</vt:lpstr>
      <vt:lpstr>license_date</vt:lpstr>
      <vt:lpstr>license_from</vt:lpstr>
      <vt:lpstr>license_nm</vt:lpstr>
      <vt:lpstr>license_no</vt:lpstr>
      <vt:lpstr>license_to</vt:lpstr>
      <vt:lpstr>new_email1</vt:lpstr>
      <vt:lpstr>new_email2</vt:lpstr>
      <vt:lpstr>new_industry</vt:lpstr>
      <vt:lpstr>new_shogo_kn</vt:lpstr>
      <vt:lpstr>new_shogo_nm</vt:lpstr>
      <vt:lpstr>new_siten_kn</vt:lpstr>
      <vt:lpstr>new_siten_nm</vt:lpstr>
      <vt:lpstr>new_szt_bnt</vt:lpstr>
      <vt:lpstr>new_szt_cs</vt:lpstr>
      <vt:lpstr>new_szt_fax</vt:lpstr>
      <vt:lpstr>new_szt_skg</vt:lpstr>
      <vt:lpstr>new_szt_tat</vt:lpstr>
      <vt:lpstr>new_szt_tdfk</vt:lpstr>
      <vt:lpstr>new_szt_tel</vt:lpstr>
      <vt:lpstr>new_szt_zip</vt:lpstr>
      <vt:lpstr>old_email1</vt:lpstr>
      <vt:lpstr>old_email2</vt:lpstr>
      <vt:lpstr>old_industry</vt:lpstr>
      <vt:lpstr>old_shogo_kn</vt:lpstr>
      <vt:lpstr>old_shogo_nm</vt:lpstr>
      <vt:lpstr>old_siten_kn</vt:lpstr>
      <vt:lpstr>old_siten_nm</vt:lpstr>
      <vt:lpstr>old_szt_bnt</vt:lpstr>
      <vt:lpstr>old_szt_cs</vt:lpstr>
      <vt:lpstr>old_szt_fax</vt:lpstr>
      <vt:lpstr>old_szt_skg</vt:lpstr>
      <vt:lpstr>old_szt_tat</vt:lpstr>
      <vt:lpstr>old_szt_tdfk</vt:lpstr>
      <vt:lpstr>old_szt_tel</vt:lpstr>
      <vt:lpstr>old_szt_zip</vt:lpstr>
      <vt:lpstr>'01.変更届'!Print_Area</vt:lpstr>
      <vt:lpstr>'03.確約書'!Print_Area</vt:lpstr>
      <vt:lpstr>'04.連帯保証人届出書'!Print_Area</vt:lpstr>
      <vt:lpstr>'05.会員台帳（写真貼付）'!Print_Area</vt:lpstr>
      <vt:lpstr>seirei_after_type</vt:lpstr>
      <vt:lpstr>seirei_before_type</vt:lpstr>
      <vt:lpstr>sentori</vt:lpstr>
      <vt:lpstr>shogo_nm</vt:lpstr>
      <vt:lpstr>stn</vt:lpstr>
      <vt:lpstr>stn_cd</vt:lpstr>
      <vt:lpstr>szt_bnt</vt:lpstr>
      <vt:lpstr>szt_cs</vt:lpstr>
      <vt:lpstr>szt_skg</vt:lpstr>
      <vt:lpstr>szt_tat</vt:lpstr>
      <vt:lpstr>szt_tdfk</vt:lpstr>
      <vt:lpstr>szt_tel</vt:lpstr>
      <vt:lpstr>szt_zip</vt:lpstr>
      <vt:lpstr>tou_cd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全日岐阜</dc:creator>
  <cp:lastModifiedBy>岐阜 全日</cp:lastModifiedBy>
  <cp:lastPrinted>2022-07-28T00:22:00Z</cp:lastPrinted>
  <dcterms:created xsi:type="dcterms:W3CDTF">2013-02-13T08:59:26Z</dcterms:created>
  <dcterms:modified xsi:type="dcterms:W3CDTF">2025-11-19T01:09:37Z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0x010100940A851728B5BE498B0F576A2E4ED5AD</vt:lpwstr>
  </property>
</Properties>
</file>